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\\RRPVHOA0501\Work\MKTPlanMRA\Planejamento\Regional\Eventos Regionais\EVENTOS 2026\VITÓRIA\_NÃO USAR_CARRETÃO DE VERÃO\"/>
    </mc:Choice>
  </mc:AlternateContent>
  <xr:revisionPtr revIDLastSave="0" documentId="13_ncr:1_{A445E404-7E54-43DE-A792-74A8C1B4F3C7}" xr6:coauthVersionLast="47" xr6:coauthVersionMax="47" xr10:uidLastSave="{00000000-0000-0000-0000-000000000000}"/>
  <bookViews>
    <workbookView xWindow="0" yWindow="0" windowWidth="19200" windowHeight="23400" firstSheet="1" activeTab="1" xr2:uid="{00000000-000D-0000-FFFF-FFFF00000000}"/>
  </bookViews>
  <sheets>
    <sheet name="p" sheetId="9" state="hidden" r:id="rId1"/>
    <sheet name="NA PISTA CARRETA DE VERÃO" sheetId="33" r:id="rId2"/>
  </sheets>
  <definedNames>
    <definedName name="_xlnm._FilterDatabase" localSheetId="1" hidden="1">#REF!</definedName>
    <definedName name="_xlnm.Print_Area" localSheetId="1">#REF!</definedName>
    <definedName name="_xlnm.Database" localSheetId="1">#REF!</definedName>
    <definedName name="_xlnm.Database">#REF!</definedName>
    <definedName name="CODTERRITORIO" localSheetId="1">#REF!</definedName>
    <definedName name="CODTERRITORIO">#REF!</definedName>
    <definedName name="DICNOMEBL_Mun" localSheetId="1">#REF!</definedName>
    <definedName name="DICNOMEBL_Mun">#REF!</definedName>
    <definedName name="DICNOMEBL_UF" localSheetId="1">#REF!</definedName>
    <definedName name="DICNOMEBL_UF">#REF!</definedName>
    <definedName name="Excel_BuiltIn_Database">#REF!</definedName>
    <definedName name="FILTROBL_Mun" localSheetId="1">#REF!</definedName>
    <definedName name="FILTROBL_Mun">#REF!</definedName>
    <definedName name="FILTROBL_UF" localSheetId="1">#REF!</definedName>
    <definedName name="FILTROBL_UF">#REF!</definedName>
    <definedName name="NOMEPRODUTO1" localSheetId="1">#REF!</definedName>
    <definedName name="NOMEPRODUTO1">#REF!</definedName>
    <definedName name="NOMEPRODUTO2" localSheetId="1">#REF!</definedName>
    <definedName name="NOMEPRODUTO2">#REF!</definedName>
    <definedName name="NOMEPRODUTO3" localSheetId="1">#REF!</definedName>
    <definedName name="NOMEPRODUTO3">#REF!</definedName>
    <definedName name="NOMEPRODUTO4" localSheetId="1">#REF!</definedName>
    <definedName name="NOMEPRODUTO4">#REF!</definedName>
    <definedName name="NOMETERRITORIO" localSheetId="1">#REF!</definedName>
    <definedName name="NOMETERRITORIO">#REF!</definedName>
    <definedName name="NOMETERRITORIOMAIS" localSheetId="1">#REF!</definedName>
    <definedName name="NOMETERRITORIOMAIS">#REF!</definedName>
    <definedName name="NOMETERRITORIOTIT" localSheetId="1">#REF!</definedName>
    <definedName name="NOMETERRITORIOTIT">#REF!</definedName>
    <definedName name="NOMETERRITORIOTITMAIS" localSheetId="1">#REF!</definedName>
    <definedName name="NOMETERRITORIOTITMAIS">#REF!</definedName>
    <definedName name="NOMEUNIDADE1" localSheetId="1">#REF!</definedName>
    <definedName name="NOMEUNIDADE1">#REF!</definedName>
    <definedName name="NOMEUNIDADE2" localSheetId="1">#REF!</definedName>
    <definedName name="NOMEUNIDADE2">#REF!</definedName>
    <definedName name="NOMEUNIDADE3" localSheetId="1">#REF!</definedName>
    <definedName name="NOMEUNIDADE3">#REF!</definedName>
    <definedName name="NOMEUNIDADE4" localSheetId="1">#REF!</definedName>
    <definedName name="NOMEUNIDADE4">#REF!</definedName>
    <definedName name="NUMERODEORDEM" localSheetId="1">#REF!</definedName>
    <definedName name="NUMERODEORDEM">#REF!</definedName>
    <definedName name="ORDEMTERRITORIO" localSheetId="1">#REF!</definedName>
    <definedName name="ORDEMTERRITORIO">#REF!</definedName>
    <definedName name="TOTORDEMMun" localSheetId="1">#REF!</definedName>
    <definedName name="TOTORDEMMun">#REF!</definedName>
    <definedName name="TOTORDEMUF" localSheetId="1">#REF!</definedName>
    <definedName name="TOTORDEMUF">#REF!</definedName>
    <definedName name="VALORETAPA" localSheetId="1">#REF!</definedName>
    <definedName name="VALORETAP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3" l="1"/>
  <c r="K11" i="33"/>
  <c r="N11" i="33"/>
  <c r="M11" i="33" s="1"/>
  <c r="P11" i="33" l="1"/>
  <c r="O11" i="33" s="1"/>
  <c r="J9" i="33"/>
  <c r="J10" i="33"/>
  <c r="K9" i="33"/>
  <c r="K10" i="33" l="1"/>
  <c r="N10" i="33" s="1"/>
  <c r="N9" i="33"/>
  <c r="AA15" i="33"/>
  <c r="Z15" i="33"/>
  <c r="Y15" i="33"/>
  <c r="X15" i="33"/>
  <c r="U15" i="33"/>
  <c r="AA14" i="33"/>
  <c r="Z14" i="33"/>
  <c r="Y14" i="33"/>
  <c r="Y17" i="33" s="1"/>
  <c r="X14" i="33"/>
  <c r="W14" i="33"/>
  <c r="U14" i="33"/>
  <c r="Z11" i="33"/>
  <c r="Y11" i="33"/>
  <c r="Y12" i="33" s="1"/>
  <c r="X11" i="33"/>
  <c r="W11" i="33"/>
  <c r="U11" i="33"/>
  <c r="AA10" i="33"/>
  <c r="Z10" i="33"/>
  <c r="X10" i="33"/>
  <c r="W10" i="33"/>
  <c r="U10" i="33"/>
  <c r="T10" i="33"/>
  <c r="AG9" i="33"/>
  <c r="AG7" i="33" s="1"/>
  <c r="AJ11" i="33" s="1"/>
  <c r="AF7" i="33"/>
  <c r="F7" i="33"/>
  <c r="V10" i="33" l="1"/>
  <c r="AB10" i="33" s="1"/>
  <c r="W15" i="33"/>
  <c r="W16" i="33" s="1"/>
  <c r="V14" i="33"/>
  <c r="V15" i="33"/>
  <c r="P10" i="33"/>
  <c r="O10" i="33" s="1"/>
  <c r="M10" i="33"/>
  <c r="V11" i="33"/>
  <c r="P9" i="33"/>
  <c r="O9" i="33" s="1"/>
  <c r="M9" i="33"/>
  <c r="T11" i="33"/>
  <c r="T12" i="33" s="1"/>
  <c r="AA11" i="33"/>
  <c r="AA18" i="33" s="1"/>
  <c r="K7" i="33"/>
  <c r="T14" i="33"/>
  <c r="U12" i="33"/>
  <c r="W12" i="33"/>
  <c r="X12" i="33"/>
  <c r="Z12" i="33"/>
  <c r="U17" i="33"/>
  <c r="W17" i="33"/>
  <c r="X17" i="33"/>
  <c r="Z17" i="33"/>
  <c r="AA17" i="33"/>
  <c r="U18" i="33"/>
  <c r="U16" i="33"/>
  <c r="X18" i="33"/>
  <c r="X16" i="33"/>
  <c r="Y18" i="33"/>
  <c r="Y19" i="33" s="1"/>
  <c r="Y16" i="33"/>
  <c r="Z18" i="33"/>
  <c r="Z16" i="33"/>
  <c r="AA16" i="33"/>
  <c r="V17" i="33" l="1"/>
  <c r="W18" i="33"/>
  <c r="W19" i="33" s="1"/>
  <c r="V16" i="33"/>
  <c r="V18" i="33"/>
  <c r="V12" i="33"/>
  <c r="AA12" i="33"/>
  <c r="AB11" i="33"/>
  <c r="AB12" i="33" s="1"/>
  <c r="Z19" i="33"/>
  <c r="AA19" i="33"/>
  <c r="X19" i="33"/>
  <c r="U19" i="33"/>
  <c r="T15" i="33"/>
  <c r="N7" i="33"/>
  <c r="L7" i="33" s="1"/>
  <c r="T17" i="33"/>
  <c r="AB14" i="33"/>
  <c r="AB17" i="33" l="1"/>
  <c r="V19" i="33"/>
  <c r="N6" i="33"/>
  <c r="AJ2" i="33"/>
  <c r="T18" i="33"/>
  <c r="T16" i="33"/>
  <c r="AB15" i="33"/>
  <c r="AB16" i="33" s="1"/>
  <c r="T19" i="33" l="1"/>
  <c r="AB18" i="33"/>
  <c r="AB19" i="33" s="1"/>
  <c r="AJ3" i="33"/>
  <c r="AJ4" i="33" s="1"/>
  <c r="AM2" i="33"/>
  <c r="AM5" i="33" s="1"/>
  <c r="AJ10" i="33" l="1"/>
  <c r="AJ9" i="33"/>
  <c r="AJ5" i="33" l="1"/>
  <c r="AM6" i="33" l="1"/>
  <c r="AM7" i="33" s="1"/>
  <c r="AM8" i="33" s="1"/>
  <c r="AJ6" i="33"/>
  <c r="AJ7" i="33" s="1"/>
</calcChain>
</file>

<file path=xl/sharedStrings.xml><?xml version="1.0" encoding="utf-8"?>
<sst xmlns="http://schemas.openxmlformats.org/spreadsheetml/2006/main" count="113" uniqueCount="87">
  <si>
    <t>PARÂMETROS</t>
  </si>
  <si>
    <t>TIPO PRODUTO</t>
  </si>
  <si>
    <t>TIPO ENTREGA</t>
  </si>
  <si>
    <t>VEICULO</t>
  </si>
  <si>
    <t>TV</t>
  </si>
  <si>
    <t>PROMOCIONAL</t>
  </si>
  <si>
    <t>TV VITÓRIA</t>
  </si>
  <si>
    <t>CHAMADAS</t>
  </si>
  <si>
    <t>EXCLUSIVO</t>
  </si>
  <si>
    <t>JOVEM PAN</t>
  </si>
  <si>
    <t>VINHETAS 5"</t>
  </si>
  <si>
    <t>FM O DIA</t>
  </si>
  <si>
    <t>MERCHAN 60"</t>
  </si>
  <si>
    <t>FOLHA VITÓRIA</t>
  </si>
  <si>
    <t>MERCHAN BREAK</t>
  </si>
  <si>
    <t>CITAÇÃO 7"</t>
  </si>
  <si>
    <t>ENGAGES</t>
  </si>
  <si>
    <t>POP UP 7"</t>
  </si>
  <si>
    <t>PRODUÇÃO</t>
  </si>
  <si>
    <t>INSERT 7"</t>
  </si>
  <si>
    <t>EVENTO</t>
  </si>
  <si>
    <t>GOLDEN BREAK</t>
  </si>
  <si>
    <t>OUTROS</t>
  </si>
  <si>
    <t>TRILHO</t>
  </si>
  <si>
    <t>NA PISTA - CARRETA DE VERÃO</t>
  </si>
  <si>
    <t>APURAÇÃO POR CLIENTE</t>
  </si>
  <si>
    <t>RESULTADO ESTIMADO</t>
  </si>
  <si>
    <t>5 AÇÕES PROMOCIONAIS - CLIENTE ESCOLHE UM DIA DA SEMANA DE SEGUNDA A SEXTA E A AÇÃO REPETE NO DIA ESCOLHIDO POR CINCO SEMANAS CONSECUTIVAS</t>
  </si>
  <si>
    <t>Receita Bruta</t>
  </si>
  <si>
    <t>TICKET MÉDIO</t>
  </si>
  <si>
    <t>AGENCIA</t>
  </si>
  <si>
    <t>DESCONTO MÉDIO APLICADO</t>
  </si>
  <si>
    <t>LIQUIDO 1</t>
  </si>
  <si>
    <t>QUANTIDADE DE COTAS</t>
  </si>
  <si>
    <t>EM ATE</t>
  </si>
  <si>
    <t>DE</t>
  </si>
  <si>
    <t>DESPESAS</t>
  </si>
  <si>
    <t>TOTAL ESPERADO</t>
  </si>
  <si>
    <t>LIQUIDO 2</t>
  </si>
  <si>
    <t>DESPESAS TOTAIS</t>
  </si>
  <si>
    <t>,</t>
  </si>
  <si>
    <t>CUSTOS</t>
  </si>
  <si>
    <t>RESULTADO</t>
  </si>
  <si>
    <t>TIPO</t>
  </si>
  <si>
    <t>PERÍODO</t>
  </si>
  <si>
    <t>ESQUEMA COMERCIAL</t>
  </si>
  <si>
    <t>DUR</t>
  </si>
  <si>
    <t>QUANT.</t>
  </si>
  <si>
    <t>CONVERSÃO</t>
  </si>
  <si>
    <t>PROGRAMA</t>
  </si>
  <si>
    <t>R$ | BASE</t>
  </si>
  <si>
    <t>R$ | VAL. UNIT. TAB.</t>
  </si>
  <si>
    <t>R$ | VAL. TAB.</t>
  </si>
  <si>
    <t xml:space="preserve">DESCONTO </t>
  </si>
  <si>
    <t>R$ |VALOR UNIT. NEG.</t>
  </si>
  <si>
    <t>Valor Neg.</t>
  </si>
  <si>
    <t>DESCONTO 2</t>
  </si>
  <si>
    <t>Valor Neg.2</t>
  </si>
  <si>
    <t>TIPO MÍDIA</t>
  </si>
  <si>
    <t>TIPO VALOR</t>
  </si>
  <si>
    <t>TOTAL</t>
  </si>
  <si>
    <t>PRODUTO</t>
  </si>
  <si>
    <t>CLIENTES</t>
  </si>
  <si>
    <t>UNITARIO</t>
  </si>
  <si>
    <t>RESULTADO GERAL</t>
  </si>
  <si>
    <t>CHAMADAS CARACTERIZADAS COM ASSIANTURA DE 5" DO CLIENTE</t>
  </si>
  <si>
    <t>5"</t>
  </si>
  <si>
    <t>ROTATIVO INDETERMINADO 6H ÀS 24H</t>
  </si>
  <si>
    <t>custo 01</t>
  </si>
  <si>
    <t>Comissões 10%</t>
  </si>
  <si>
    <t xml:space="preserve">PRODUÇÃO DAS OITO AÇÕES PROMOCIONAIS COMPARTILHADAS COM CINCO CLIENTES// 01 SUPERVISOR - 02 PROMOTORES - 04 LONAS 6X1M - 200 COPOS FM O DIA COM MARCA DO CLIENTE // </t>
  </si>
  <si>
    <t>2H</t>
  </si>
  <si>
    <t>ROTATIVO 06H AS 22H</t>
  </si>
  <si>
    <t>Valor tabela</t>
  </si>
  <si>
    <t>Imposto 5%</t>
  </si>
  <si>
    <t>30"</t>
  </si>
  <si>
    <t>vl. Negociado</t>
  </si>
  <si>
    <t>desconto</t>
  </si>
  <si>
    <t>CACHE FM O DIA</t>
  </si>
  <si>
    <t>CACHE JOVEM PAN</t>
  </si>
  <si>
    <t>PUBLI FOLHA VITÓRIA</t>
  </si>
  <si>
    <t>Valor tabela Total</t>
  </si>
  <si>
    <t>vl. Negociado Total</t>
  </si>
  <si>
    <t>Desconto</t>
  </si>
  <si>
    <t>GRADE DE VTS</t>
  </si>
  <si>
    <t>MERCADO NACIONAL_SIMULAÇÃO DE MÍDIA - DEZ25.xlsx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</si>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</sst>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  <numFmt numFmtId="167" formatCode="&quot;R$&quot;\ #,##0"/>
    <numFmt numFmtId="168" formatCode="_(* #,##0_);_(* \(#,##0\);_(* &quot;-&quot;??_);_(@_)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badi"/>
      <family val="2"/>
    </font>
    <font>
      <i/>
      <sz val="10"/>
      <name val="Abadi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20"/>
      <name val="Arial Black"/>
      <family val="2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4"/>
      <color theme="0"/>
      <name val="Arial"/>
      <family val="2"/>
    </font>
    <font>
      <b/>
      <sz val="14"/>
      <color theme="0"/>
      <name val="Arial"/>
      <family val="2"/>
    </font>
    <font>
      <b/>
      <sz val="2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</font>
    <font>
      <i/>
      <sz val="10"/>
      <color theme="0"/>
      <name val="Calibri"/>
      <family val="2"/>
      <scheme val="minor"/>
    </font>
    <font>
      <sz val="12"/>
      <name val="Aptos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1C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D0D0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FFFFFF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44" fontId="37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208">
    <xf numFmtId="0" fontId="0" fillId="0" borderId="0" xfId="0"/>
    <xf numFmtId="165" fontId="3" fillId="0" borderId="0" xfId="2" applyFont="1"/>
    <xf numFmtId="165" fontId="18" fillId="0" borderId="0" xfId="2" applyFont="1" applyAlignment="1">
      <alignment horizontal="center" vertical="center"/>
    </xf>
    <xf numFmtId="165" fontId="5" fillId="0" borderId="0" xfId="2" applyFont="1" applyAlignment="1">
      <alignment horizontal="center" vertical="center"/>
    </xf>
    <xf numFmtId="165" fontId="18" fillId="2" borderId="0" xfId="2" applyFont="1" applyFill="1" applyAlignment="1">
      <alignment horizontal="center" vertical="center"/>
    </xf>
    <xf numFmtId="165" fontId="19" fillId="0" borderId="0" xfId="2" applyFont="1" applyAlignment="1">
      <alignment horizontal="center" vertical="center"/>
    </xf>
    <xf numFmtId="165" fontId="15" fillId="0" borderId="0" xfId="2" applyFont="1" applyAlignment="1">
      <alignment horizontal="center" vertical="center"/>
    </xf>
    <xf numFmtId="165" fontId="3" fillId="2" borderId="0" xfId="2" applyFont="1" applyFill="1" applyAlignment="1">
      <alignment vertical="center"/>
    </xf>
    <xf numFmtId="165" fontId="3" fillId="0" borderId="0" xfId="2" applyFont="1" applyAlignment="1">
      <alignment vertical="center"/>
    </xf>
    <xf numFmtId="165" fontId="3" fillId="6" borderId="0" xfId="2" applyFont="1" applyFill="1" applyAlignment="1">
      <alignment vertical="center"/>
    </xf>
    <xf numFmtId="165" fontId="18" fillId="6" borderId="0" xfId="2" applyFont="1" applyFill="1" applyAlignment="1">
      <alignment horizontal="center" vertical="center"/>
    </xf>
    <xf numFmtId="165" fontId="11" fillId="2" borderId="0" xfId="2" applyFont="1" applyFill="1" applyAlignment="1">
      <alignment vertical="center"/>
    </xf>
    <xf numFmtId="165" fontId="5" fillId="0" borderId="0" xfId="2" applyFont="1" applyAlignment="1">
      <alignment vertical="center"/>
    </xf>
    <xf numFmtId="0" fontId="2" fillId="0" borderId="0" xfId="0" applyFont="1"/>
    <xf numFmtId="0" fontId="20" fillId="0" borderId="0" xfId="0" applyFont="1"/>
    <xf numFmtId="0" fontId="21" fillId="0" borderId="0" xfId="0" applyFont="1"/>
    <xf numFmtId="0" fontId="20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165" fontId="3" fillId="2" borderId="0" xfId="2" applyFont="1" applyFill="1"/>
    <xf numFmtId="165" fontId="12" fillId="2" borderId="0" xfId="2" applyFont="1" applyFill="1"/>
    <xf numFmtId="167" fontId="5" fillId="0" borderId="0" xfId="2" applyNumberFormat="1" applyFont="1" applyAlignment="1">
      <alignment horizontal="center" vertical="center"/>
    </xf>
    <xf numFmtId="167" fontId="15" fillId="0" borderId="0" xfId="2" applyNumberFormat="1" applyFont="1" applyAlignment="1">
      <alignment horizontal="center" vertical="center"/>
    </xf>
    <xf numFmtId="165" fontId="16" fillId="2" borderId="0" xfId="2" applyFont="1" applyFill="1"/>
    <xf numFmtId="165" fontId="17" fillId="2" borderId="0" xfId="2" applyFont="1" applyFill="1"/>
    <xf numFmtId="165" fontId="16" fillId="0" borderId="0" xfId="2" applyFont="1" applyAlignment="1">
      <alignment vertical="center"/>
    </xf>
    <xf numFmtId="165" fontId="16" fillId="6" borderId="0" xfId="2" applyFont="1" applyFill="1" applyAlignment="1">
      <alignment vertical="center"/>
    </xf>
    <xf numFmtId="165" fontId="16" fillId="2" borderId="0" xfId="2" applyFont="1" applyFill="1" applyAlignment="1">
      <alignment vertical="center"/>
    </xf>
    <xf numFmtId="165" fontId="16" fillId="0" borderId="0" xfId="2" applyFont="1"/>
    <xf numFmtId="165" fontId="22" fillId="6" borderId="3" xfId="2" applyFont="1" applyFill="1" applyBorder="1" applyAlignment="1">
      <alignment horizontal="center" vertical="center"/>
    </xf>
    <xf numFmtId="165" fontId="24" fillId="0" borderId="0" xfId="2" applyFont="1" applyAlignment="1">
      <alignment horizontal="center" vertical="center"/>
    </xf>
    <xf numFmtId="166" fontId="6" fillId="12" borderId="0" xfId="2" applyNumberFormat="1" applyFont="1" applyFill="1" applyBorder="1" applyAlignment="1">
      <alignment horizontal="center" vertical="center"/>
    </xf>
    <xf numFmtId="165" fontId="7" fillId="11" borderId="0" xfId="2" applyFont="1" applyFill="1" applyAlignment="1">
      <alignment horizontal="center" vertical="center"/>
    </xf>
    <xf numFmtId="167" fontId="7" fillId="11" borderId="0" xfId="2" applyNumberFormat="1" applyFont="1" applyFill="1" applyAlignment="1">
      <alignment horizontal="center" vertical="center"/>
    </xf>
    <xf numFmtId="9" fontId="7" fillId="11" borderId="0" xfId="3" applyFont="1" applyFill="1" applyAlignment="1">
      <alignment horizontal="center" vertical="center"/>
    </xf>
    <xf numFmtId="165" fontId="23" fillId="6" borderId="3" xfId="2" applyFont="1" applyFill="1" applyBorder="1" applyAlignment="1">
      <alignment horizontal="center" vertical="center"/>
    </xf>
    <xf numFmtId="165" fontId="6" fillId="5" borderId="0" xfId="2" applyFont="1" applyFill="1" applyBorder="1" applyAlignment="1">
      <alignment horizontal="center" vertical="center"/>
    </xf>
    <xf numFmtId="2" fontId="6" fillId="8" borderId="0" xfId="2" applyNumberFormat="1" applyFont="1" applyFill="1" applyBorder="1" applyAlignment="1">
      <alignment horizontal="center" vertical="center"/>
    </xf>
    <xf numFmtId="3" fontId="6" fillId="8" borderId="0" xfId="1" applyNumberFormat="1" applyFont="1" applyFill="1" applyBorder="1" applyAlignment="1">
      <alignment horizontal="center" vertical="center"/>
    </xf>
    <xf numFmtId="165" fontId="27" fillId="7" borderId="0" xfId="2" applyFont="1" applyFill="1" applyAlignment="1">
      <alignment horizontal="center" vertical="center"/>
    </xf>
    <xf numFmtId="165" fontId="27" fillId="10" borderId="0" xfId="2" applyFont="1" applyFill="1" applyAlignment="1">
      <alignment horizontal="center" vertical="center"/>
    </xf>
    <xf numFmtId="165" fontId="27" fillId="0" borderId="0" xfId="2" applyFont="1" applyAlignment="1">
      <alignment horizontal="center" vertical="center"/>
    </xf>
    <xf numFmtId="165" fontId="8" fillId="6" borderId="2" xfId="2" applyFont="1" applyFill="1" applyBorder="1" applyAlignment="1">
      <alignment horizontal="left" vertical="center"/>
    </xf>
    <xf numFmtId="165" fontId="8" fillId="6" borderId="0" xfId="2" applyFont="1" applyFill="1" applyAlignment="1">
      <alignment horizontal="left" vertical="center" wrapText="1"/>
    </xf>
    <xf numFmtId="165" fontId="8" fillId="6" borderId="1" xfId="2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/>
    </xf>
    <xf numFmtId="1" fontId="8" fillId="6" borderId="6" xfId="1" applyNumberFormat="1" applyFont="1" applyFill="1" applyBorder="1" applyAlignment="1">
      <alignment horizontal="left" vertical="center" wrapText="1"/>
    </xf>
    <xf numFmtId="2" fontId="8" fillId="6" borderId="6" xfId="2" applyNumberFormat="1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 wrapText="1"/>
    </xf>
    <xf numFmtId="3" fontId="29" fillId="6" borderId="5" xfId="1" applyNumberFormat="1" applyFont="1" applyFill="1" applyBorder="1" applyAlignment="1">
      <alignment horizontal="center" vertical="center"/>
    </xf>
    <xf numFmtId="168" fontId="29" fillId="6" borderId="5" xfId="1" applyNumberFormat="1" applyFont="1" applyFill="1" applyBorder="1" applyAlignment="1">
      <alignment horizontal="center" vertical="center"/>
    </xf>
    <xf numFmtId="166" fontId="29" fillId="6" borderId="5" xfId="1" applyNumberFormat="1" applyFont="1" applyFill="1" applyBorder="1" applyAlignment="1">
      <alignment horizontal="center" vertical="center"/>
    </xf>
    <xf numFmtId="9" fontId="29" fillId="6" borderId="5" xfId="3" applyFont="1" applyFill="1" applyBorder="1" applyAlignment="1">
      <alignment horizontal="center" vertical="center"/>
    </xf>
    <xf numFmtId="165" fontId="4" fillId="7" borderId="0" xfId="2" applyFont="1" applyFill="1" applyAlignment="1">
      <alignment horizontal="center" vertical="center"/>
    </xf>
    <xf numFmtId="167" fontId="4" fillId="7" borderId="0" xfId="2" applyNumberFormat="1" applyFont="1" applyFill="1" applyAlignment="1">
      <alignment horizontal="center" vertical="center"/>
    </xf>
    <xf numFmtId="167" fontId="7" fillId="7" borderId="0" xfId="2" applyNumberFormat="1" applyFont="1" applyFill="1" applyAlignment="1">
      <alignment horizontal="center" vertical="center"/>
    </xf>
    <xf numFmtId="165" fontId="24" fillId="10" borderId="0" xfId="2" applyFont="1" applyFill="1" applyAlignment="1">
      <alignment horizontal="center" vertical="center"/>
    </xf>
    <xf numFmtId="167" fontId="4" fillId="10" borderId="0" xfId="2" applyNumberFormat="1" applyFont="1" applyFill="1" applyAlignment="1">
      <alignment horizontal="center" vertical="center"/>
    </xf>
    <xf numFmtId="167" fontId="7" fillId="10" borderId="0" xfId="2" applyNumberFormat="1" applyFont="1" applyFill="1" applyAlignment="1">
      <alignment horizontal="center" vertical="center"/>
    </xf>
    <xf numFmtId="165" fontId="4" fillId="7" borderId="3" xfId="2" applyFont="1" applyFill="1" applyBorder="1" applyAlignment="1">
      <alignment horizontal="center" vertical="center"/>
    </xf>
    <xf numFmtId="9" fontId="4" fillId="7" borderId="3" xfId="3" applyFont="1" applyFill="1" applyBorder="1" applyAlignment="1">
      <alignment horizontal="center" vertical="center"/>
    </xf>
    <xf numFmtId="9" fontId="7" fillId="7" borderId="3" xfId="3" applyFont="1" applyFill="1" applyBorder="1" applyAlignment="1">
      <alignment horizontal="center" vertical="center"/>
    </xf>
    <xf numFmtId="165" fontId="4" fillId="10" borderId="0" xfId="2" applyFont="1" applyFill="1" applyAlignment="1">
      <alignment horizontal="center" vertical="center"/>
    </xf>
    <xf numFmtId="165" fontId="24" fillId="10" borderId="3" xfId="2" applyFont="1" applyFill="1" applyBorder="1" applyAlignment="1">
      <alignment horizontal="center" vertical="center"/>
    </xf>
    <xf numFmtId="165" fontId="4" fillId="10" borderId="3" xfId="2" applyFont="1" applyFill="1" applyBorder="1" applyAlignment="1">
      <alignment horizontal="center" vertical="center"/>
    </xf>
    <xf numFmtId="9" fontId="4" fillId="10" borderId="3" xfId="3" applyFont="1" applyFill="1" applyBorder="1" applyAlignment="1">
      <alignment horizontal="center" vertical="center"/>
    </xf>
    <xf numFmtId="9" fontId="7" fillId="10" borderId="3" xfId="3" applyFont="1" applyFill="1" applyBorder="1" applyAlignment="1">
      <alignment horizontal="center" vertical="center"/>
    </xf>
    <xf numFmtId="167" fontId="4" fillId="14" borderId="0" xfId="2" applyNumberFormat="1" applyFont="1" applyFill="1" applyAlignment="1">
      <alignment horizontal="center" vertical="center"/>
    </xf>
    <xf numFmtId="167" fontId="7" fillId="14" borderId="0" xfId="2" applyNumberFormat="1" applyFont="1" applyFill="1" applyAlignment="1">
      <alignment horizontal="center" vertical="center"/>
    </xf>
    <xf numFmtId="167" fontId="4" fillId="15" borderId="0" xfId="2" applyNumberFormat="1" applyFont="1" applyFill="1" applyAlignment="1">
      <alignment horizontal="center" vertical="center"/>
    </xf>
    <xf numFmtId="167" fontId="7" fillId="15" borderId="0" xfId="2" applyNumberFormat="1" applyFont="1" applyFill="1" applyAlignment="1">
      <alignment horizontal="center" vertical="center"/>
    </xf>
    <xf numFmtId="167" fontId="7" fillId="16" borderId="0" xfId="2" applyNumberFormat="1" applyFont="1" applyFill="1" applyAlignment="1">
      <alignment horizontal="center" vertical="center"/>
    </xf>
    <xf numFmtId="165" fontId="7" fillId="17" borderId="0" xfId="2" applyFont="1" applyFill="1" applyAlignment="1">
      <alignment horizontal="center" vertical="center"/>
    </xf>
    <xf numFmtId="165" fontId="7" fillId="18" borderId="0" xfId="2" applyFont="1" applyFill="1" applyAlignment="1">
      <alignment horizontal="center" vertical="center"/>
    </xf>
    <xf numFmtId="165" fontId="30" fillId="2" borderId="0" xfId="2" applyFont="1" applyFill="1" applyAlignment="1">
      <alignment vertical="center"/>
    </xf>
    <xf numFmtId="165" fontId="30" fillId="2" borderId="0" xfId="2" applyFont="1" applyFill="1" applyAlignment="1">
      <alignment horizontal="center" vertical="center"/>
    </xf>
    <xf numFmtId="165" fontId="31" fillId="2" borderId="0" xfId="2" applyFont="1" applyFill="1"/>
    <xf numFmtId="165" fontId="31" fillId="2" borderId="0" xfId="2" applyFont="1" applyFill="1" applyAlignment="1">
      <alignment vertical="center"/>
    </xf>
    <xf numFmtId="165" fontId="32" fillId="2" borderId="0" xfId="2" applyFont="1" applyFill="1" applyAlignment="1">
      <alignment horizontal="center" vertical="center"/>
    </xf>
    <xf numFmtId="165" fontId="32" fillId="2" borderId="0" xfId="2" applyFont="1" applyFill="1" applyAlignment="1">
      <alignment vertical="center"/>
    </xf>
    <xf numFmtId="165" fontId="13" fillId="5" borderId="0" xfId="2" applyFont="1" applyFill="1" applyAlignment="1">
      <alignment vertical="center"/>
    </xf>
    <xf numFmtId="165" fontId="23" fillId="2" borderId="0" xfId="2" applyFont="1" applyFill="1"/>
    <xf numFmtId="9" fontId="23" fillId="2" borderId="0" xfId="3" applyFont="1" applyFill="1"/>
    <xf numFmtId="165" fontId="33" fillId="2" borderId="0" xfId="2" applyFont="1" applyFill="1"/>
    <xf numFmtId="165" fontId="8" fillId="2" borderId="6" xfId="2" applyFont="1" applyFill="1" applyBorder="1" applyAlignment="1">
      <alignment horizontal="left" vertical="center" wrapText="1"/>
    </xf>
    <xf numFmtId="165" fontId="13" fillId="5" borderId="0" xfId="2" applyFont="1" applyFill="1" applyAlignment="1">
      <alignment vertical="center" wrapText="1"/>
    </xf>
    <xf numFmtId="166" fontId="6" fillId="9" borderId="0" xfId="2" applyNumberFormat="1" applyFont="1" applyFill="1" applyBorder="1" applyAlignment="1">
      <alignment horizontal="center" vertical="center"/>
    </xf>
    <xf numFmtId="166" fontId="8" fillId="4" borderId="0" xfId="2" applyNumberFormat="1" applyFont="1" applyFill="1" applyBorder="1" applyAlignment="1">
      <alignment horizontal="center" vertical="center"/>
    </xf>
    <xf numFmtId="166" fontId="8" fillId="3" borderId="0" xfId="2" applyNumberFormat="1" applyFont="1" applyFill="1" applyBorder="1" applyAlignment="1">
      <alignment horizontal="center" vertical="center"/>
    </xf>
    <xf numFmtId="166" fontId="6" fillId="8" borderId="0" xfId="2" applyNumberFormat="1" applyFont="1" applyFill="1" applyBorder="1" applyAlignment="1">
      <alignment horizontal="center" vertical="center"/>
    </xf>
    <xf numFmtId="165" fontId="13" fillId="5" borderId="0" xfId="2" applyFont="1" applyFill="1" applyAlignment="1">
      <alignment horizontal="center" vertical="center"/>
    </xf>
    <xf numFmtId="166" fontId="13" fillId="5" borderId="0" xfId="2" applyNumberFormat="1" applyFont="1" applyFill="1" applyAlignment="1">
      <alignment vertical="center"/>
    </xf>
    <xf numFmtId="166" fontId="8" fillId="6" borderId="6" xfId="2" applyNumberFormat="1" applyFont="1" applyFill="1" applyBorder="1" applyAlignment="1">
      <alignment horizontal="left" vertical="center" wrapText="1"/>
    </xf>
    <xf numFmtId="166" fontId="34" fillId="2" borderId="0" xfId="2" applyNumberFormat="1" applyFont="1" applyFill="1" applyAlignment="1">
      <alignment horizontal="center"/>
    </xf>
    <xf numFmtId="166" fontId="35" fillId="2" borderId="0" xfId="2" applyNumberFormat="1" applyFont="1" applyFill="1" applyAlignment="1">
      <alignment horizontal="center"/>
    </xf>
    <xf numFmtId="0" fontId="35" fillId="2" borderId="0" xfId="2" applyNumberFormat="1" applyFont="1" applyFill="1" applyAlignment="1">
      <alignment horizontal="center"/>
    </xf>
    <xf numFmtId="165" fontId="14" fillId="0" borderId="0" xfId="2" applyFont="1"/>
    <xf numFmtId="165" fontId="3" fillId="0" borderId="0" xfId="2" applyFont="1" applyAlignment="1">
      <alignment horizontal="left"/>
    </xf>
    <xf numFmtId="1" fontId="3" fillId="0" borderId="0" xfId="1" applyNumberFormat="1" applyFont="1" applyAlignment="1">
      <alignment horizontal="center" vertical="center"/>
    </xf>
    <xf numFmtId="165" fontId="3" fillId="0" borderId="0" xfId="2" applyFont="1" applyAlignment="1">
      <alignment horizontal="center" vertical="center"/>
    </xf>
    <xf numFmtId="166" fontId="3" fillId="0" borderId="0" xfId="2" applyNumberFormat="1" applyFont="1"/>
    <xf numFmtId="166" fontId="3" fillId="0" borderId="0" xfId="2" applyNumberFormat="1" applyFont="1" applyAlignment="1">
      <alignment horizontal="center" vertical="center"/>
    </xf>
    <xf numFmtId="165" fontId="9" fillId="6" borderId="0" xfId="2" applyFont="1" applyFill="1"/>
    <xf numFmtId="165" fontId="28" fillId="6" borderId="5" xfId="2" applyFont="1" applyFill="1" applyBorder="1"/>
    <xf numFmtId="165" fontId="4" fillId="15" borderId="0" xfId="2" applyFont="1" applyFill="1" applyAlignment="1">
      <alignment horizontal="center" vertical="center"/>
    </xf>
    <xf numFmtId="165" fontId="4" fillId="14" borderId="0" xfId="2" applyFont="1" applyFill="1" applyAlignment="1">
      <alignment horizontal="center" vertical="center"/>
    </xf>
    <xf numFmtId="165" fontId="7" fillId="16" borderId="0" xfId="2" applyFont="1" applyFill="1" applyAlignment="1">
      <alignment horizontal="center" vertical="center"/>
    </xf>
    <xf numFmtId="165" fontId="11" fillId="2" borderId="0" xfId="2" applyFont="1" applyFill="1" applyAlignment="1">
      <alignment horizontal="center" vertical="center"/>
    </xf>
    <xf numFmtId="165" fontId="10" fillId="2" borderId="0" xfId="2" applyFont="1" applyFill="1" applyAlignment="1">
      <alignment vertical="center"/>
    </xf>
    <xf numFmtId="0" fontId="5" fillId="0" borderId="0" xfId="2" applyNumberFormat="1" applyFont="1" applyAlignment="1">
      <alignment horizontal="center" vertical="center"/>
    </xf>
    <xf numFmtId="0" fontId="3" fillId="2" borderId="0" xfId="2" applyNumberFormat="1" applyFont="1" applyFill="1"/>
    <xf numFmtId="0" fontId="12" fillId="2" borderId="0" xfId="2" applyNumberFormat="1" applyFont="1" applyFill="1"/>
    <xf numFmtId="0" fontId="3" fillId="0" borderId="0" xfId="2" applyNumberFormat="1" applyFont="1" applyAlignment="1">
      <alignment vertical="center"/>
    </xf>
    <xf numFmtId="0" fontId="3" fillId="6" borderId="0" xfId="2" applyNumberFormat="1" applyFont="1" applyFill="1" applyAlignment="1">
      <alignment vertical="center"/>
    </xf>
    <xf numFmtId="0" fontId="3" fillId="2" borderId="0" xfId="2" applyNumberFormat="1" applyFont="1" applyFill="1" applyAlignment="1">
      <alignment vertical="center"/>
    </xf>
    <xf numFmtId="0" fontId="3" fillId="0" borderId="0" xfId="2" applyNumberFormat="1" applyFont="1"/>
    <xf numFmtId="166" fontId="3" fillId="2" borderId="0" xfId="2" applyNumberFormat="1" applyFont="1" applyFill="1"/>
    <xf numFmtId="166" fontId="12" fillId="2" borderId="0" xfId="2" applyNumberFormat="1" applyFont="1" applyFill="1"/>
    <xf numFmtId="166" fontId="5" fillId="0" borderId="0" xfId="2" applyNumberFormat="1" applyFont="1" applyAlignment="1">
      <alignment horizontal="center" vertical="center"/>
    </xf>
    <xf numFmtId="166" fontId="3" fillId="0" borderId="0" xfId="2" applyNumberFormat="1" applyFont="1" applyAlignment="1">
      <alignment vertical="center"/>
    </xf>
    <xf numFmtId="166" fontId="3" fillId="6" borderId="0" xfId="2" applyNumberFormat="1" applyFont="1" applyFill="1" applyAlignment="1">
      <alignment vertical="center"/>
    </xf>
    <xf numFmtId="166" fontId="3" fillId="2" borderId="0" xfId="2" applyNumberFormat="1" applyFont="1" applyFill="1" applyAlignment="1">
      <alignment vertical="center"/>
    </xf>
    <xf numFmtId="165" fontId="22" fillId="19" borderId="0" xfId="2" applyFont="1" applyFill="1" applyAlignment="1">
      <alignment horizontal="center" vertical="center"/>
    </xf>
    <xf numFmtId="0" fontId="22" fillId="19" borderId="0" xfId="2" applyNumberFormat="1" applyFont="1" applyFill="1" applyAlignment="1">
      <alignment horizontal="center" vertical="center"/>
    </xf>
    <xf numFmtId="166" fontId="22" fillId="19" borderId="0" xfId="2" applyNumberFormat="1" applyFont="1" applyFill="1" applyAlignment="1">
      <alignment horizontal="center" vertical="center"/>
    </xf>
    <xf numFmtId="165" fontId="38" fillId="19" borderId="0" xfId="2" applyFont="1" applyFill="1"/>
    <xf numFmtId="0" fontId="38" fillId="19" borderId="0" xfId="2" applyNumberFormat="1" applyFont="1" applyFill="1"/>
    <xf numFmtId="166" fontId="38" fillId="19" borderId="0" xfId="2" applyNumberFormat="1" applyFont="1" applyFill="1"/>
    <xf numFmtId="165" fontId="5" fillId="16" borderId="9" xfId="2" applyFont="1" applyFill="1" applyBorder="1" applyAlignment="1">
      <alignment horizontal="center" vertical="center"/>
    </xf>
    <xf numFmtId="166" fontId="5" fillId="16" borderId="10" xfId="2" applyNumberFormat="1" applyFont="1" applyFill="1" applyBorder="1" applyAlignment="1">
      <alignment horizontal="center" vertical="center"/>
    </xf>
    <xf numFmtId="165" fontId="5" fillId="16" borderId="10" xfId="2" applyFont="1" applyFill="1" applyBorder="1" applyAlignment="1">
      <alignment horizontal="center" vertical="center"/>
    </xf>
    <xf numFmtId="165" fontId="5" fillId="16" borderId="11" xfId="2" applyFont="1" applyFill="1" applyBorder="1" applyAlignment="1">
      <alignment horizontal="center" vertical="center"/>
    </xf>
    <xf numFmtId="165" fontId="5" fillId="16" borderId="12" xfId="2" applyFont="1" applyFill="1" applyBorder="1" applyAlignment="1">
      <alignment horizontal="center" vertical="center"/>
    </xf>
    <xf numFmtId="165" fontId="5" fillId="20" borderId="5" xfId="2" applyFont="1" applyFill="1" applyBorder="1" applyAlignment="1">
      <alignment horizontal="center" vertical="center"/>
    </xf>
    <xf numFmtId="166" fontId="5" fillId="20" borderId="5" xfId="2" applyNumberFormat="1" applyFont="1" applyFill="1" applyBorder="1" applyAlignment="1">
      <alignment horizontal="center" vertical="center"/>
    </xf>
    <xf numFmtId="165" fontId="40" fillId="21" borderId="9" xfId="2" applyFont="1" applyFill="1" applyBorder="1" applyAlignment="1">
      <alignment horizontal="center" vertical="center"/>
    </xf>
    <xf numFmtId="166" fontId="40" fillId="21" borderId="10" xfId="2" applyNumberFormat="1" applyFont="1" applyFill="1" applyBorder="1" applyAlignment="1">
      <alignment horizontal="center" vertical="center"/>
    </xf>
    <xf numFmtId="0" fontId="36" fillId="15" borderId="9" xfId="0" applyFont="1" applyFill="1" applyBorder="1" applyAlignment="1">
      <alignment horizontal="center" vertical="center" wrapText="1"/>
    </xf>
    <xf numFmtId="166" fontId="36" fillId="15" borderId="10" xfId="0" applyNumberFormat="1" applyFont="1" applyFill="1" applyBorder="1" applyAlignment="1">
      <alignment horizontal="center" vertical="center" wrapText="1"/>
    </xf>
    <xf numFmtId="0" fontId="39" fillId="22" borderId="9" xfId="0" applyFont="1" applyFill="1" applyBorder="1" applyAlignment="1">
      <alignment horizontal="center" vertical="center" wrapText="1"/>
    </xf>
    <xf numFmtId="166" fontId="39" fillId="22" borderId="10" xfId="0" applyNumberFormat="1" applyFont="1" applyFill="1" applyBorder="1" applyAlignment="1">
      <alignment horizontal="center" vertical="center" wrapText="1"/>
    </xf>
    <xf numFmtId="0" fontId="41" fillId="19" borderId="7" xfId="0" applyFont="1" applyFill="1" applyBorder="1" applyAlignment="1">
      <alignment horizontal="center" vertical="center" wrapText="1" readingOrder="1"/>
    </xf>
    <xf numFmtId="166" fontId="41" fillId="19" borderId="8" xfId="0" applyNumberFormat="1" applyFont="1" applyFill="1" applyBorder="1" applyAlignment="1">
      <alignment horizontal="center" vertical="center" wrapText="1" readingOrder="1"/>
    </xf>
    <xf numFmtId="0" fontId="41" fillId="19" borderId="13" xfId="0" applyFont="1" applyFill="1" applyBorder="1" applyAlignment="1">
      <alignment horizontal="center" vertical="center" wrapText="1" readingOrder="1"/>
    </xf>
    <xf numFmtId="166" fontId="41" fillId="19" borderId="14" xfId="0" applyNumberFormat="1" applyFont="1" applyFill="1" applyBorder="1" applyAlignment="1">
      <alignment horizontal="center" vertical="center" wrapText="1" readingOrder="1"/>
    </xf>
    <xf numFmtId="0" fontId="42" fillId="3" borderId="5" xfId="0" applyFont="1" applyFill="1" applyBorder="1" applyAlignment="1">
      <alignment horizontal="center" vertical="center" wrapText="1" readingOrder="1"/>
    </xf>
    <xf numFmtId="0" fontId="43" fillId="19" borderId="5" xfId="0" applyFont="1" applyFill="1" applyBorder="1" applyAlignment="1">
      <alignment horizontal="center" vertical="center" wrapText="1" readingOrder="1"/>
    </xf>
    <xf numFmtId="4" fontId="43" fillId="19" borderId="5" xfId="0" applyNumberFormat="1" applyFont="1" applyFill="1" applyBorder="1" applyAlignment="1">
      <alignment horizontal="center" vertical="center" wrapText="1" readingOrder="1"/>
    </xf>
    <xf numFmtId="0" fontId="43" fillId="19" borderId="5" xfId="0" applyFont="1" applyFill="1" applyBorder="1" applyAlignment="1">
      <alignment horizontal="center" vertical="center" wrapText="1"/>
    </xf>
    <xf numFmtId="166" fontId="8" fillId="19" borderId="5" xfId="2" applyNumberFormat="1" applyFont="1" applyFill="1" applyBorder="1" applyAlignment="1">
      <alignment horizontal="center" vertical="center"/>
    </xf>
    <xf numFmtId="165" fontId="45" fillId="3" borderId="5" xfId="2" applyFont="1" applyFill="1" applyBorder="1" applyAlignment="1">
      <alignment horizontal="center" vertical="center"/>
    </xf>
    <xf numFmtId="165" fontId="4" fillId="5" borderId="5" xfId="2" applyFont="1" applyFill="1" applyBorder="1" applyAlignment="1">
      <alignment horizontal="center" vertical="center"/>
    </xf>
    <xf numFmtId="10" fontId="44" fillId="5" borderId="5" xfId="0" applyNumberFormat="1" applyFont="1" applyFill="1" applyBorder="1" applyAlignment="1">
      <alignment horizontal="center" vertical="center" wrapText="1"/>
    </xf>
    <xf numFmtId="166" fontId="42" fillId="3" borderId="5" xfId="0" applyNumberFormat="1" applyFont="1" applyFill="1" applyBorder="1" applyAlignment="1">
      <alignment horizontal="center" vertical="center" wrapText="1" readingOrder="1"/>
    </xf>
    <xf numFmtId="166" fontId="43" fillId="19" borderId="5" xfId="0" applyNumberFormat="1" applyFont="1" applyFill="1" applyBorder="1" applyAlignment="1">
      <alignment horizontal="center" vertical="center" wrapText="1" readingOrder="1"/>
    </xf>
    <xf numFmtId="10" fontId="43" fillId="19" borderId="5" xfId="0" applyNumberFormat="1" applyFont="1" applyFill="1" applyBorder="1" applyAlignment="1">
      <alignment horizontal="center" vertical="center" wrapText="1" readingOrder="1"/>
    </xf>
    <xf numFmtId="166" fontId="42" fillId="3" borderId="5" xfId="0" applyNumberFormat="1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center" vertical="center" wrapText="1"/>
    </xf>
    <xf numFmtId="166" fontId="45" fillId="3" borderId="5" xfId="2" applyNumberFormat="1" applyFont="1" applyFill="1" applyBorder="1" applyAlignment="1">
      <alignment horizontal="center" vertical="center"/>
    </xf>
    <xf numFmtId="165" fontId="8" fillId="19" borderId="5" xfId="2" applyFont="1" applyFill="1" applyBorder="1" applyAlignment="1">
      <alignment horizontal="center" vertical="center"/>
    </xf>
    <xf numFmtId="0" fontId="41" fillId="2" borderId="13" xfId="0" applyFont="1" applyFill="1" applyBorder="1" applyAlignment="1">
      <alignment horizontal="center" vertical="center" wrapText="1" readingOrder="1"/>
    </xf>
    <xf numFmtId="166" fontId="41" fillId="2" borderId="14" xfId="0" applyNumberFormat="1" applyFont="1" applyFill="1" applyBorder="1" applyAlignment="1">
      <alignment horizontal="center" vertical="center" wrapText="1" readingOrder="1"/>
    </xf>
    <xf numFmtId="0" fontId="41" fillId="2" borderId="7" xfId="0" applyFont="1" applyFill="1" applyBorder="1" applyAlignment="1">
      <alignment horizontal="center" vertical="center" wrapText="1" readingOrder="1"/>
    </xf>
    <xf numFmtId="166" fontId="41" fillId="2" borderId="8" xfId="0" applyNumberFormat="1" applyFont="1" applyFill="1" applyBorder="1" applyAlignment="1">
      <alignment horizontal="center" vertical="center" wrapText="1" readingOrder="1"/>
    </xf>
    <xf numFmtId="0" fontId="39" fillId="2" borderId="7" xfId="0" applyFont="1" applyFill="1" applyBorder="1" applyAlignment="1">
      <alignment horizontal="center" vertical="center" wrapText="1" readingOrder="1"/>
    </xf>
    <xf numFmtId="166" fontId="39" fillId="2" borderId="8" xfId="0" applyNumberFormat="1" applyFont="1" applyFill="1" applyBorder="1" applyAlignment="1">
      <alignment horizontal="center" vertical="center" wrapText="1" readingOrder="1"/>
    </xf>
    <xf numFmtId="165" fontId="5" fillId="2" borderId="5" xfId="2" applyFont="1" applyFill="1" applyBorder="1" applyAlignment="1">
      <alignment horizontal="center" vertical="center"/>
    </xf>
    <xf numFmtId="166" fontId="5" fillId="2" borderId="5" xfId="2" applyNumberFormat="1" applyFont="1" applyFill="1" applyBorder="1" applyAlignment="1">
      <alignment horizontal="center" vertical="center"/>
    </xf>
    <xf numFmtId="165" fontId="40" fillId="2" borderId="9" xfId="2" applyFont="1" applyFill="1" applyBorder="1" applyAlignment="1">
      <alignment horizontal="center" vertical="center"/>
    </xf>
    <xf numFmtId="166" fontId="40" fillId="2" borderId="10" xfId="2" applyNumberFormat="1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 wrapText="1"/>
    </xf>
    <xf numFmtId="166" fontId="36" fillId="2" borderId="10" xfId="0" applyNumberFormat="1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wrapText="1"/>
    </xf>
    <xf numFmtId="166" fontId="39" fillId="2" borderId="10" xfId="0" applyNumberFormat="1" applyFont="1" applyFill="1" applyBorder="1" applyAlignment="1">
      <alignment horizontal="center" vertical="center" wrapText="1"/>
    </xf>
    <xf numFmtId="165" fontId="5" fillId="2" borderId="9" xfId="2" applyFont="1" applyFill="1" applyBorder="1" applyAlignment="1">
      <alignment horizontal="center" vertical="center"/>
    </xf>
    <xf numFmtId="166" fontId="5" fillId="2" borderId="10" xfId="2" applyNumberFormat="1" applyFont="1" applyFill="1" applyBorder="1" applyAlignment="1">
      <alignment horizontal="center" vertical="center"/>
    </xf>
    <xf numFmtId="165" fontId="5" fillId="2" borderId="10" xfId="2" applyFont="1" applyFill="1" applyBorder="1" applyAlignment="1">
      <alignment horizontal="center" vertical="center"/>
    </xf>
    <xf numFmtId="165" fontId="5" fillId="2" borderId="11" xfId="2" applyFont="1" applyFill="1" applyBorder="1" applyAlignment="1">
      <alignment horizontal="center" vertical="center"/>
    </xf>
    <xf numFmtId="165" fontId="5" fillId="2" borderId="12" xfId="2" applyFont="1" applyFill="1" applyBorder="1" applyAlignment="1">
      <alignment horizontal="center" vertical="center"/>
    </xf>
    <xf numFmtId="165" fontId="5" fillId="8" borderId="9" xfId="2" applyFont="1" applyFill="1" applyBorder="1" applyAlignment="1">
      <alignment horizontal="center" vertical="center"/>
    </xf>
    <xf numFmtId="166" fontId="5" fillId="8" borderId="10" xfId="2" applyNumberFormat="1" applyFont="1" applyFill="1" applyBorder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166" fontId="12" fillId="2" borderId="0" xfId="2" applyNumberFormat="1" applyFont="1" applyFill="1" applyAlignment="1">
      <alignment horizontal="center" vertical="center"/>
    </xf>
    <xf numFmtId="166" fontId="38" fillId="19" borderId="0" xfId="2" applyNumberFormat="1" applyFont="1" applyFill="1" applyAlignment="1">
      <alignment horizontal="center" vertical="center"/>
    </xf>
    <xf numFmtId="166" fontId="3" fillId="6" borderId="0" xfId="2" applyNumberFormat="1" applyFont="1" applyFill="1" applyAlignment="1">
      <alignment horizontal="center" vertical="center"/>
    </xf>
    <xf numFmtId="165" fontId="8" fillId="13" borderId="0" xfId="2" applyFont="1" applyFill="1" applyBorder="1" applyAlignment="1">
      <alignment horizontal="center" vertical="center" wrapText="1"/>
    </xf>
    <xf numFmtId="165" fontId="9" fillId="6" borderId="0" xfId="2" applyFont="1" applyFill="1" applyAlignment="1">
      <alignment wrapText="1"/>
    </xf>
    <xf numFmtId="165" fontId="3" fillId="0" borderId="0" xfId="2" applyFont="1" applyAlignment="1">
      <alignment wrapText="1"/>
    </xf>
    <xf numFmtId="165" fontId="26" fillId="0" borderId="17" xfId="2" applyFont="1" applyFill="1" applyBorder="1" applyAlignment="1">
      <alignment horizontal="center" vertical="center" wrapText="1"/>
    </xf>
    <xf numFmtId="165" fontId="6" fillId="7" borderId="18" xfId="2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9" fontId="7" fillId="8" borderId="0" xfId="0" applyNumberFormat="1" applyFont="1" applyFill="1" applyAlignment="1">
      <alignment horizontal="center" vertical="center"/>
    </xf>
    <xf numFmtId="165" fontId="6" fillId="2" borderId="0" xfId="2" applyFont="1" applyFill="1" applyBorder="1" applyAlignment="1">
      <alignment horizontal="left" vertical="center" wrapText="1"/>
    </xf>
    <xf numFmtId="3" fontId="6" fillId="8" borderId="0" xfId="1" applyNumberFormat="1" applyFont="1" applyFill="1" applyAlignment="1">
      <alignment horizontal="center" vertical="center"/>
    </xf>
    <xf numFmtId="2" fontId="6" fillId="8" borderId="0" xfId="2" applyNumberFormat="1" applyFont="1" applyFill="1" applyAlignment="1">
      <alignment horizontal="center" vertical="center"/>
    </xf>
    <xf numFmtId="0" fontId="47" fillId="0" borderId="0" xfId="7"/>
    <xf numFmtId="9" fontId="48" fillId="2" borderId="0" xfId="2" applyNumberFormat="1" applyFont="1" applyFill="1" applyAlignment="1">
      <alignment horizontal="center" vertical="center"/>
    </xf>
    <xf numFmtId="165" fontId="48" fillId="2" borderId="0" xfId="2" applyFont="1" applyFill="1" applyAlignment="1">
      <alignment horizontal="center" vertical="center"/>
    </xf>
    <xf numFmtId="0" fontId="49" fillId="0" borderId="0" xfId="0" applyFont="1"/>
    <xf numFmtId="165" fontId="4" fillId="5" borderId="15" xfId="2" applyFont="1" applyFill="1" applyBorder="1" applyAlignment="1">
      <alignment horizontal="center" vertical="center"/>
    </xf>
    <xf numFmtId="165" fontId="4" fillId="5" borderId="16" xfId="2" applyFont="1" applyFill="1" applyBorder="1" applyAlignment="1">
      <alignment horizontal="center" vertical="center"/>
    </xf>
    <xf numFmtId="10" fontId="44" fillId="5" borderId="15" xfId="0" applyNumberFormat="1" applyFont="1" applyFill="1" applyBorder="1" applyAlignment="1">
      <alignment horizontal="center" vertical="center" wrapText="1"/>
    </xf>
    <xf numFmtId="10" fontId="44" fillId="5" borderId="16" xfId="0" applyNumberFormat="1" applyFont="1" applyFill="1" applyBorder="1" applyAlignment="1">
      <alignment horizontal="center" vertical="center" wrapText="1"/>
    </xf>
    <xf numFmtId="165" fontId="25" fillId="5" borderId="0" xfId="2" applyFont="1" applyFill="1" applyAlignment="1">
      <alignment horizontal="center" vertical="center"/>
    </xf>
    <xf numFmtId="165" fontId="45" fillId="6" borderId="0" xfId="2" applyFont="1" applyFill="1" applyBorder="1" applyAlignment="1">
      <alignment horizontal="center" vertical="center"/>
    </xf>
    <xf numFmtId="165" fontId="13" fillId="5" borderId="0" xfId="2" applyFont="1" applyFill="1" applyAlignment="1">
      <alignment horizontal="center" vertical="center" wrapText="1"/>
    </xf>
    <xf numFmtId="165" fontId="13" fillId="5" borderId="0" xfId="2" applyFont="1" applyFill="1" applyAlignment="1">
      <alignment horizontal="center" vertical="center"/>
    </xf>
  </cellXfs>
  <cellStyles count="8">
    <cellStyle name="Hiperlink" xfId="7" builtinId="8"/>
    <cellStyle name="Hyperlink" xfId="5" xr:uid="{00000000-000B-0000-0000-000008000000}"/>
    <cellStyle name="Moeda" xfId="2" builtinId="4"/>
    <cellStyle name="Moeda 3" xfId="6" xr:uid="{6E40FB3B-D715-4860-B1D2-EC84FA14F0D1}"/>
    <cellStyle name="Normal" xfId="0" builtinId="0"/>
    <cellStyle name="Normal 2" xfId="4" xr:uid="{00000000-0005-0000-0000-000002000000}"/>
    <cellStyle name="Porcentagem" xfId="3" builtinId="5"/>
    <cellStyle name="Vírgula" xfId="1" builtinId="3"/>
  </cellStyles>
  <dxfs count="33">
    <dxf>
      <font>
        <color theme="1"/>
      </font>
      <fill>
        <patternFill>
          <bgColor rgb="FF00E2CC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5" formatCode="_(&quot;R$ &quot;* #,##0.00_);_(&quot;R$ &quot;* \(#,##0.00\);_(&quot;R$ 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EEE8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D1C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2" formatCode="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left style="thin">
          <color rgb="FFBFBFBF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outline="0">
        <right style="thin">
          <color rgb="FFBFBFBF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BF8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BFBFBF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</dxfs>
  <tableStyles count="0" defaultTableStyle="TableStyleMedium2" defaultPivotStyle="PivotStyleLight16"/>
  <colors>
    <mruColors>
      <color rgb="FF00E2CC"/>
      <color rgb="FFE7E6F0"/>
      <color rgb="FFFFEBEB"/>
      <color rgb="FFFFFDB3"/>
      <color rgb="FFFFC5C5"/>
      <color rgb="FFF7D0D0"/>
      <color rgb="FFEEE800"/>
      <color rgb="FFFADBC6"/>
      <color rgb="FFFADDCA"/>
      <color rgb="FFE1C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361226</xdr:colOff>
      <xdr:row>12</xdr:row>
      <xdr:rowOff>101519</xdr:rowOff>
    </xdr:from>
    <xdr:to>
      <xdr:col>32</xdr:col>
      <xdr:colOff>370586</xdr:colOff>
      <xdr:row>12</xdr:row>
      <xdr:rowOff>108719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41BE7027-156C-4581-A2AA-B76A4E94B61F}"/>
                </a:ext>
              </a:extLst>
            </xdr14:cNvPr>
            <xdr14:cNvContentPartPr/>
          </xdr14:nvContentPartPr>
          <xdr14:nvPr macro=""/>
          <xdr14:xfrm>
            <a:off x="37377757" y="4602082"/>
            <a:ext cx="9360" cy="720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9A8ED873-C76A-6963-960C-511D994ABC8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7369117" y="4593442"/>
              <a:ext cx="27000" cy="24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389317</xdr:colOff>
      <xdr:row>0</xdr:row>
      <xdr:rowOff>54360</xdr:rowOff>
    </xdr:from>
    <xdr:to>
      <xdr:col>4</xdr:col>
      <xdr:colOff>389677</xdr:colOff>
      <xdr:row>0</xdr:row>
      <xdr:rowOff>65520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BA2DD761-390F-FCFA-6D89-279780895880}"/>
                </a:ext>
              </a:extLst>
            </xdr14:cNvPr>
            <xdr14:cNvContentPartPr/>
          </xdr14:nvContentPartPr>
          <xdr14:nvPr macro=""/>
          <xdr14:xfrm>
            <a:off x="9461880" y="54360"/>
            <a:ext cx="360" cy="111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BA2DD761-390F-FCFA-6D89-27978089588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452880" y="45720"/>
              <a:ext cx="18000" cy="288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1T20:44:26.6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26 1 10197,'0'0'208,"-25"19"-7091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2T20:08:05.9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7091,'0'0'705,"0"15"-3283,0 0-879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351B536-83E6-474E-94B2-F33D5C084256}" name="Tabela13681012142412" displayName="Tabela13681012142412" ref="A8:P11" totalsRowShown="0" headerRowDxfId="32" tableBorderDxfId="31" headerRowCellStyle="Moeda">
  <autoFilter ref="A8:P11" xr:uid="{CF41161E-963A-4BF9-8AC5-7F50A3E08D5C}"/>
  <sortState xmlns:xlrd2="http://schemas.microsoft.com/office/spreadsheetml/2017/richdata2" ref="A8:P8">
    <sortCondition descending="1" ref="B8"/>
  </sortState>
  <tableColumns count="16">
    <tableColumn id="1" xr3:uid="{E9FE4B2F-E935-47E5-A076-BBADFD75F3E3}" name="TIPO" dataDxfId="30" dataCellStyle="Moeda"/>
    <tableColumn id="2" xr3:uid="{A05736D6-E815-44C9-A63E-51C8B42ED3C9}" name="VEICULO" dataDxfId="29" dataCellStyle="Moeda"/>
    <tableColumn id="3" xr3:uid="{769853FB-3EFC-46E4-A89A-ABE85269C36D}" name="PERÍODO" dataDxfId="28" dataCellStyle="Moeda"/>
    <tableColumn id="4" xr3:uid="{FF7CE3A3-3F96-4835-8DA0-1C385991F088}" name="ESQUEMA COMERCIAL" dataDxfId="27" dataCellStyle="Moeda"/>
    <tableColumn id="5" xr3:uid="{04BE0848-B45D-44CC-AECF-760A15B940E9}" name="DUR" dataDxfId="26" dataCellStyle="Moeda"/>
    <tableColumn id="6" xr3:uid="{D5FEDC54-458F-4E20-AE3A-5214B46728BC}" name="QUANT." dataDxfId="25" dataCellStyle="Vírgula"/>
    <tableColumn id="7" xr3:uid="{5F3AA74D-BD78-433E-B9EE-ED3F81F876BF}" name="CONVERSÃO" dataDxfId="24" dataCellStyle="Moeda"/>
    <tableColumn id="8" xr3:uid="{E5D69F0F-282D-4EEB-90BB-79EBEFB290CA}" name="PROGRAMA" dataDxfId="23"/>
    <tableColumn id="9" xr3:uid="{804AF85F-000B-4D00-AE19-34D0BDE62001}" name="R$ | BASE" dataDxfId="22" dataCellStyle="Moeda"/>
    <tableColumn id="10" xr3:uid="{FA212952-8267-43D2-B6C0-2C354557195C}" name="R$ | VAL. UNIT. TAB." dataDxfId="21" dataCellStyle="Moeda">
      <calculatedColumnFormula>SUM(I9*G9)</calculatedColumnFormula>
    </tableColumn>
    <tableColumn id="11" xr3:uid="{F89A7870-8A14-4ECC-81BE-0C3108714908}" name="R$ | VAL. TAB." dataDxfId="20" dataCellStyle="Moeda">
      <calculatedColumnFormula>F9*G9*I9</calculatedColumnFormula>
    </tableColumn>
    <tableColumn id="12" xr3:uid="{2D958ED2-41AF-4ED1-9CAC-78711A2AEFD1}" name="DESCONTO " dataDxfId="19"/>
    <tableColumn id="13" xr3:uid="{935B0169-9662-41C4-BC9A-3A651E921134}" name="R$ |VALOR UNIT. NEG." dataDxfId="18" dataCellStyle="Moeda">
      <calculatedColumnFormula>N9/F9</calculatedColumnFormula>
    </tableColumn>
    <tableColumn id="14" xr3:uid="{2D36431F-281E-4BF3-8640-25E486B04A2E}" name="Valor Neg." dataDxfId="17" dataCellStyle="Moeda">
      <calculatedColumnFormula>K9-K9*L9</calculatedColumnFormula>
    </tableColumn>
    <tableColumn id="15" xr3:uid="{17C66CA0-715B-4208-9014-E195A0888765}" name="DESCONTO 2" dataDxfId="16" dataCellStyle="Moeda">
      <calculatedColumnFormula>(Tabela13681012142412[[#This Row],[Valor Neg.2]]/Tabela13681012142412[[#This Row],[R$ | VAL. TAB.]]-1)*-1</calculatedColumnFormula>
    </tableColumn>
    <tableColumn id="16" xr3:uid="{981F1F18-560F-409D-9B07-419E4FBB9EA1}" name="Valor Neg.2" dataDxfId="15" dataCellStyle="Moeda">
      <calculatedColumnFormula>Tabela13681012142412[[#This Row],[Valor Neg.]]*(1+$P$3)</calculatedColumnFormula>
    </tableColumn>
  </tableColumns>
  <tableStyleInfo name="TableStyleMedium4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B2F9F16-0E0B-4495-BB61-80E2BE41EB79}" name="Tabela35791113153513" displayName="Tabela35791113153513" ref="R8:AB19" totalsRowShown="0" headerRowDxfId="14" headerRowBorderDxfId="13" headerRowCellStyle="Moeda">
  <autoFilter ref="R8:AB19" xr:uid="{2DC20E51-DE87-451B-A202-455B39D4C11E}"/>
  <tableColumns count="11">
    <tableColumn id="1" xr3:uid="{27F79A55-23EF-4A95-A46B-BF7415792D2A}" name="TIPO MÍDIA" dataDxfId="12" dataCellStyle="Moeda"/>
    <tableColumn id="2" xr3:uid="{23E66497-E79F-49CD-A843-3028247974D3}" name="TIPO VALOR" dataDxfId="11" dataCellStyle="Moeda"/>
    <tableColumn id="3" xr3:uid="{3A942C8F-E65B-47C7-85B9-EB4A46068C66}" name="TV VITÓRIA"/>
    <tableColumn id="4" xr3:uid="{EA9DEC64-8C7D-4C72-970C-358836E7B3D8}" name="JOVEM PAN"/>
    <tableColumn id="5" xr3:uid="{95DEA7FA-3602-46BE-A889-E21DA8E17C50}" name="FM O DIA"/>
    <tableColumn id="6" xr3:uid="{BE94591D-E1C7-4582-944C-220BF6758D6C}" name="FOLHA VITÓRIA"/>
    <tableColumn id="7" xr3:uid="{9581E943-79A3-4417-A975-46C0CA9BD9DD}" name="ENGAGES"/>
    <tableColumn id="8" xr3:uid="{19B39943-8377-4779-ACB7-44F9FE4913B2}" name="PRODUÇÃO"/>
    <tableColumn id="10" xr3:uid="{E6D8C810-70EB-409F-B23F-61E83BBC4BEA}" name="EVENTO"/>
    <tableColumn id="11" xr3:uid="{614F9D02-C077-43D6-A09C-B7DE71A467B0}" name="OUTROS"/>
    <tableColumn id="9" xr3:uid="{4065899F-BA1C-4E5E-A241-C2FCEDCFA4A4}" name="TOTAL" dataDxfId="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../../../../../../:x:/r/sites/nap/Documentos%20Compartilhados/MATERIAIS%20COMERCIAIS/MERCADO%20NACIONAL/NA%20PISTA%20-%20CARRET%C3%83O%20DE%20VER%C3%83O/MERCADO%20NACIONAL_SIMULA%C3%87%C3%83O%20DE%20M%C3%8DDIA%20-%20DEZ25.xlsx?d=w6beb6f6a9df7404c9c952021a86d804a&amp;csf=1&amp;web=1&amp;e=CiVdKu&amp;nav=MTVfe0NBODA5NEIxLTlGN0MtNDQ1My1BNDNBLTgyRURENjhEMDJBQX0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0AD2-E58B-4818-8D26-87E020B04D8C}">
  <dimension ref="A1:G17"/>
  <sheetViews>
    <sheetView showGridLines="0" workbookViewId="0">
      <selection activeCell="B10" sqref="B10:B15"/>
    </sheetView>
  </sheetViews>
  <sheetFormatPr defaultRowHeight="12.75" x14ac:dyDescent="0.2"/>
  <cols>
    <col min="2" max="2" width="19.140625" customWidth="1"/>
    <col min="5" max="5" width="14.85546875" customWidth="1"/>
    <col min="7" max="7" width="14.85546875" customWidth="1"/>
  </cols>
  <sheetData>
    <row r="1" spans="1:7" ht="27.75" x14ac:dyDescent="0.4">
      <c r="A1" s="15" t="s">
        <v>0</v>
      </c>
    </row>
    <row r="2" spans="1:7" x14ac:dyDescent="0.2">
      <c r="A2" s="13"/>
    </row>
    <row r="6" spans="1:7" x14ac:dyDescent="0.2">
      <c r="G6" s="14" t="s">
        <v>1</v>
      </c>
    </row>
    <row r="7" spans="1:7" x14ac:dyDescent="0.2">
      <c r="B7" s="16" t="s">
        <v>2</v>
      </c>
      <c r="E7" s="16" t="s">
        <v>3</v>
      </c>
      <c r="G7" s="14" t="s">
        <v>4</v>
      </c>
    </row>
    <row r="8" spans="1:7" x14ac:dyDescent="0.2">
      <c r="B8" s="18" t="s">
        <v>5</v>
      </c>
      <c r="E8" s="19" t="s">
        <v>6</v>
      </c>
      <c r="G8" t="s">
        <v>7</v>
      </c>
    </row>
    <row r="9" spans="1:7" x14ac:dyDescent="0.2">
      <c r="B9" t="s">
        <v>8</v>
      </c>
      <c r="E9" t="s">
        <v>9</v>
      </c>
      <c r="G9" t="s">
        <v>10</v>
      </c>
    </row>
    <row r="10" spans="1:7" x14ac:dyDescent="0.2">
      <c r="E10" t="s">
        <v>11</v>
      </c>
      <c r="G10" t="s">
        <v>12</v>
      </c>
    </row>
    <row r="11" spans="1:7" x14ac:dyDescent="0.2">
      <c r="E11" s="13" t="s">
        <v>13</v>
      </c>
      <c r="G11" t="s">
        <v>14</v>
      </c>
    </row>
    <row r="12" spans="1:7" x14ac:dyDescent="0.2">
      <c r="E12" t="s">
        <v>6</v>
      </c>
      <c r="G12" t="s">
        <v>15</v>
      </c>
    </row>
    <row r="13" spans="1:7" x14ac:dyDescent="0.2">
      <c r="E13" s="13" t="s">
        <v>16</v>
      </c>
      <c r="G13" t="s">
        <v>17</v>
      </c>
    </row>
    <row r="14" spans="1:7" x14ac:dyDescent="0.2">
      <c r="E14" s="13" t="s">
        <v>18</v>
      </c>
      <c r="G14" t="s">
        <v>19</v>
      </c>
    </row>
    <row r="15" spans="1:7" x14ac:dyDescent="0.2">
      <c r="B15" s="17"/>
      <c r="E15" s="13" t="s">
        <v>20</v>
      </c>
      <c r="G15" s="17" t="s">
        <v>21</v>
      </c>
    </row>
    <row r="16" spans="1:7" x14ac:dyDescent="0.2">
      <c r="E16" s="13" t="s">
        <v>22</v>
      </c>
    </row>
    <row r="17" spans="5:5" x14ac:dyDescent="0.2">
      <c r="E17" s="17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19AA-A520-423B-B937-C10549DBFE55}">
  <sheetPr>
    <tabColor rgb="FF92D050"/>
    <pageSetUpPr fitToPage="1"/>
  </sheetPr>
  <dimension ref="A1:AM229"/>
  <sheetViews>
    <sheetView showGridLines="0" tabSelected="1" topLeftCell="G1" zoomScale="80" zoomScaleNormal="80" workbookViewId="0">
      <pane ySplit="8" topLeftCell="A9" activePane="bottomLeft" state="frozen"/>
      <selection pane="bottomLeft" activeCell="D15" sqref="D15"/>
    </sheetView>
  </sheetViews>
  <sheetFormatPr defaultColWidth="9.140625" defaultRowHeight="12.75" customHeight="1" x14ac:dyDescent="0.2"/>
  <cols>
    <col min="1" max="1" width="18" style="1" customWidth="1"/>
    <col min="2" max="2" width="13.5703125" style="188" customWidth="1"/>
    <col min="3" max="3" width="14.28515625" style="97" customWidth="1"/>
    <col min="4" max="4" width="90.140625" style="98" customWidth="1"/>
    <col min="5" max="5" width="9.5703125" style="1" customWidth="1"/>
    <col min="6" max="6" width="12.28515625" style="99" customWidth="1"/>
    <col min="7" max="7" width="15.85546875" style="1" customWidth="1"/>
    <col min="8" max="8" width="22.7109375" style="100" customWidth="1"/>
    <col min="9" max="9" width="19.140625" style="101" customWidth="1"/>
    <col min="10" max="10" width="25.42578125" style="101" customWidth="1"/>
    <col min="11" max="11" width="25.85546875" style="101" bestFit="1" customWidth="1"/>
    <col min="12" max="12" width="13.7109375" style="1" customWidth="1"/>
    <col min="13" max="13" width="22.5703125" style="101" customWidth="1"/>
    <col min="14" max="14" width="24.42578125" style="102" bestFit="1" customWidth="1"/>
    <col min="15" max="15" width="11" style="77" customWidth="1"/>
    <col min="16" max="16" width="15.28515625" style="77" customWidth="1"/>
    <col min="17" max="17" width="27.42578125" style="1" bestFit="1" customWidth="1"/>
    <col min="18" max="18" width="18.42578125" style="1" customWidth="1"/>
    <col min="19" max="19" width="30.140625" style="2" bestFit="1" customWidth="1"/>
    <col min="20" max="20" width="21.5703125" style="1" bestFit="1" customWidth="1"/>
    <col min="21" max="21" width="22" style="1" bestFit="1" customWidth="1"/>
    <col min="22" max="22" width="17.28515625" style="1" customWidth="1"/>
    <col min="23" max="23" width="17.28515625" style="1" bestFit="1" customWidth="1"/>
    <col min="24" max="24" width="16.5703125" style="1" customWidth="1"/>
    <col min="25" max="25" width="19.140625" style="1" customWidth="1"/>
    <col min="26" max="26" width="12.5703125" style="1" customWidth="1"/>
    <col min="27" max="27" width="18.7109375" style="1" bestFit="1" customWidth="1"/>
    <col min="28" max="28" width="19" style="29" bestFit="1" customWidth="1"/>
    <col min="29" max="29" width="9.140625" style="1"/>
    <col min="30" max="30" width="23.28515625" style="1" customWidth="1"/>
    <col min="31" max="31" width="21.140625" style="116" customWidth="1"/>
    <col min="32" max="32" width="26.85546875" style="102" customWidth="1"/>
    <col min="33" max="33" width="18.42578125" style="101" customWidth="1"/>
    <col min="34" max="34" width="9.140625" style="1"/>
    <col min="35" max="36" width="27.140625" style="1" customWidth="1"/>
    <col min="37" max="37" width="9.140625" style="1"/>
    <col min="38" max="38" width="34.140625" style="1" customWidth="1"/>
    <col min="39" max="39" width="37.42578125" style="1" customWidth="1"/>
    <col min="40" max="41" width="9.140625" style="1"/>
    <col min="42" max="42" width="0" style="1" hidden="1" customWidth="1"/>
    <col min="43" max="16384" width="9.140625" style="1"/>
  </cols>
  <sheetData>
    <row r="1" spans="1:39" s="20" customFormat="1" ht="27" customHeight="1" x14ac:dyDescent="0.2">
      <c r="A1" s="204" t="s">
        <v>24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82"/>
      <c r="P1" s="82"/>
      <c r="S1" s="4"/>
      <c r="AB1" s="24"/>
      <c r="AE1" s="111"/>
      <c r="AF1" s="182"/>
      <c r="AG1" s="117"/>
      <c r="AI1" s="205" t="s">
        <v>25</v>
      </c>
      <c r="AJ1" s="205"/>
      <c r="AL1" s="205" t="s">
        <v>26</v>
      </c>
      <c r="AM1" s="205"/>
    </row>
    <row r="2" spans="1:39" s="20" customFormat="1" ht="20.25" customHeight="1" x14ac:dyDescent="0.2">
      <c r="A2" s="206" t="s">
        <v>27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92"/>
      <c r="O2" s="82"/>
      <c r="P2" s="82"/>
      <c r="S2" s="4"/>
      <c r="AB2" s="24"/>
      <c r="AE2" s="111"/>
      <c r="AF2" s="182"/>
      <c r="AG2" s="117"/>
      <c r="AI2" s="146" t="s">
        <v>28</v>
      </c>
      <c r="AJ2" s="154">
        <f>N7</f>
        <v>47867.5</v>
      </c>
      <c r="AL2" s="146" t="s">
        <v>29</v>
      </c>
      <c r="AM2" s="154">
        <f>AJ2*(1-AM3)</f>
        <v>47867.5</v>
      </c>
    </row>
    <row r="3" spans="1:39" s="20" customFormat="1" ht="15" customHeight="1" x14ac:dyDescent="0.2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92"/>
      <c r="O3" s="82"/>
      <c r="P3" s="83">
        <v>0.35</v>
      </c>
      <c r="S3" s="4"/>
      <c r="AB3" s="24"/>
      <c r="AE3" s="111"/>
      <c r="AF3" s="182"/>
      <c r="AG3" s="117"/>
      <c r="AI3" s="147" t="s">
        <v>30</v>
      </c>
      <c r="AJ3" s="155">
        <f>AJ2*(20%)</f>
        <v>9573.5</v>
      </c>
      <c r="AL3" s="147" t="s">
        <v>31</v>
      </c>
      <c r="AM3" s="156">
        <v>0</v>
      </c>
    </row>
    <row r="4" spans="1:39" s="20" customFormat="1" ht="15" customHeight="1" x14ac:dyDescent="0.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92"/>
      <c r="N4" s="92"/>
      <c r="O4" s="82"/>
      <c r="P4" s="83"/>
      <c r="S4" s="4"/>
      <c r="AB4" s="24"/>
      <c r="AE4" s="111"/>
      <c r="AF4" s="182"/>
      <c r="AG4" s="117"/>
      <c r="AI4" s="146" t="s">
        <v>32</v>
      </c>
      <c r="AJ4" s="154">
        <f>AJ2-(AJ3)</f>
        <v>38294</v>
      </c>
      <c r="AL4" s="146" t="s">
        <v>33</v>
      </c>
      <c r="AM4" s="146">
        <v>40</v>
      </c>
    </row>
    <row r="5" spans="1:39" s="20" customFormat="1" ht="15" customHeight="1" x14ac:dyDescent="0.2">
      <c r="A5" s="81"/>
      <c r="B5" s="86"/>
      <c r="C5" s="81"/>
      <c r="D5" s="81"/>
      <c r="E5" s="81"/>
      <c r="F5" s="81"/>
      <c r="G5" s="81"/>
      <c r="H5" s="91"/>
      <c r="I5" s="92"/>
      <c r="J5" s="92"/>
      <c r="K5" s="92"/>
      <c r="L5" s="81"/>
      <c r="M5" s="94" t="s">
        <v>34</v>
      </c>
      <c r="N5" s="94" t="s">
        <v>35</v>
      </c>
      <c r="O5" s="82"/>
      <c r="P5" s="83"/>
      <c r="S5" s="4"/>
      <c r="AB5" s="24"/>
      <c r="AE5" s="111"/>
      <c r="AF5" s="182"/>
      <c r="AG5" s="117"/>
      <c r="AI5" s="149" t="s">
        <v>36</v>
      </c>
      <c r="AJ5" s="150">
        <f>SUM(AJ9:AJ1048574)</f>
        <v>5801.5410000000002</v>
      </c>
      <c r="AL5" s="158" t="s">
        <v>37</v>
      </c>
      <c r="AM5" s="159">
        <f>AM2*AM4</f>
        <v>1914700</v>
      </c>
    </row>
    <row r="6" spans="1:39" s="21" customFormat="1" ht="18" customHeight="1" x14ac:dyDescent="0.35">
      <c r="A6" s="81"/>
      <c r="B6" s="86"/>
      <c r="C6" s="81"/>
      <c r="D6" s="81"/>
      <c r="E6" s="81"/>
      <c r="F6" s="81"/>
      <c r="G6" s="81"/>
      <c r="H6" s="91"/>
      <c r="I6" s="92"/>
      <c r="J6" s="92"/>
      <c r="K6" s="92"/>
      <c r="L6" s="81"/>
      <c r="M6" s="96">
        <v>3</v>
      </c>
      <c r="N6" s="95">
        <f>SUM(N7)/M6</f>
        <v>15955.833333333334</v>
      </c>
      <c r="O6" s="84"/>
      <c r="P6" s="84"/>
      <c r="S6" s="4"/>
      <c r="AB6" s="25"/>
      <c r="AE6" s="112"/>
      <c r="AF6" s="183"/>
      <c r="AG6" s="118"/>
      <c r="AI6" s="151" t="s">
        <v>38</v>
      </c>
      <c r="AJ6" s="154">
        <f>AJ4-(AJ5)</f>
        <v>32492.458999999999</v>
      </c>
      <c r="AL6" s="160" t="s">
        <v>39</v>
      </c>
      <c r="AM6" s="148">
        <f>(AJ5+AJ3)*AM4</f>
        <v>615001.64</v>
      </c>
    </row>
    <row r="7" spans="1:39" s="21" customFormat="1" ht="18" customHeight="1" x14ac:dyDescent="0.35">
      <c r="A7" s="103"/>
      <c r="B7" s="187"/>
      <c r="C7" s="103"/>
      <c r="D7" s="103"/>
      <c r="E7" s="104"/>
      <c r="F7" s="50">
        <f>SUM(F9:F1048576)</f>
        <v>69</v>
      </c>
      <c r="G7" s="51"/>
      <c r="H7" s="51"/>
      <c r="I7" s="52"/>
      <c r="J7" s="52"/>
      <c r="K7" s="52">
        <f>SUM(K9:K1048576)</f>
        <v>112079</v>
      </c>
      <c r="L7" s="53">
        <f>N7/K7-1</f>
        <v>-0.57291285611042209</v>
      </c>
      <c r="M7" s="52" t="s">
        <v>40</v>
      </c>
      <c r="N7" s="52">
        <f>SUM(N9:N1048576)</f>
        <v>47867.5</v>
      </c>
      <c r="O7" s="84"/>
      <c r="P7" s="84"/>
      <c r="S7" s="4"/>
      <c r="AB7" s="25"/>
      <c r="AD7" s="126" t="s">
        <v>41</v>
      </c>
      <c r="AE7" s="127"/>
      <c r="AF7" s="184">
        <f>SUM(AF9:AF1048576)</f>
        <v>0</v>
      </c>
      <c r="AG7" s="128">
        <f>SUM(AG9:AG1048576)</f>
        <v>0</v>
      </c>
      <c r="AI7" s="200" t="s">
        <v>42</v>
      </c>
      <c r="AJ7" s="202">
        <f>SUM(AJ6/AJ2)</f>
        <v>0.67879999999999996</v>
      </c>
      <c r="AL7" s="151" t="s">
        <v>42</v>
      </c>
      <c r="AM7" s="157">
        <f>AM5-AM6</f>
        <v>1299698.3599999999</v>
      </c>
    </row>
    <row r="8" spans="1:39" s="3" customFormat="1" ht="30.75" customHeight="1" x14ac:dyDescent="0.2">
      <c r="A8" s="43" t="s">
        <v>43</v>
      </c>
      <c r="B8" s="44" t="s">
        <v>3</v>
      </c>
      <c r="C8" s="45" t="s">
        <v>44</v>
      </c>
      <c r="D8" s="45" t="s">
        <v>45</v>
      </c>
      <c r="E8" s="46" t="s">
        <v>46</v>
      </c>
      <c r="F8" s="47" t="s">
        <v>47</v>
      </c>
      <c r="G8" s="48" t="s">
        <v>48</v>
      </c>
      <c r="H8" s="49" t="s">
        <v>49</v>
      </c>
      <c r="I8" s="93" t="s">
        <v>50</v>
      </c>
      <c r="J8" s="93" t="s">
        <v>51</v>
      </c>
      <c r="K8" s="93" t="s">
        <v>52</v>
      </c>
      <c r="L8" s="49" t="s">
        <v>53</v>
      </c>
      <c r="M8" s="93" t="s">
        <v>54</v>
      </c>
      <c r="N8" s="93" t="s">
        <v>55</v>
      </c>
      <c r="O8" s="85" t="s">
        <v>56</v>
      </c>
      <c r="P8" s="85" t="s">
        <v>57</v>
      </c>
      <c r="Q8" s="75"/>
      <c r="R8" s="36" t="s">
        <v>58</v>
      </c>
      <c r="S8" s="36" t="s">
        <v>59</v>
      </c>
      <c r="T8" s="36" t="s">
        <v>6</v>
      </c>
      <c r="U8" s="36" t="s">
        <v>9</v>
      </c>
      <c r="V8" s="36" t="s">
        <v>11</v>
      </c>
      <c r="W8" s="36" t="s">
        <v>13</v>
      </c>
      <c r="X8" s="36" t="s">
        <v>16</v>
      </c>
      <c r="Y8" s="36" t="s">
        <v>18</v>
      </c>
      <c r="Z8" s="36" t="s">
        <v>20</v>
      </c>
      <c r="AA8" s="36" t="s">
        <v>22</v>
      </c>
      <c r="AB8" s="30" t="s">
        <v>60</v>
      </c>
      <c r="AD8" s="123" t="s">
        <v>61</v>
      </c>
      <c r="AE8" s="124" t="s">
        <v>62</v>
      </c>
      <c r="AF8" s="125" t="s">
        <v>60</v>
      </c>
      <c r="AG8" s="125" t="s">
        <v>63</v>
      </c>
      <c r="AI8" s="201"/>
      <c r="AJ8" s="203"/>
      <c r="AL8" s="152" t="s">
        <v>64</v>
      </c>
      <c r="AM8" s="153">
        <f>SUM(AM7/AM5)</f>
        <v>0.67879999999999996</v>
      </c>
    </row>
    <row r="9" spans="1:39" s="3" customFormat="1" ht="53.25" customHeight="1" x14ac:dyDescent="0.2">
      <c r="A9" s="37" t="s">
        <v>5</v>
      </c>
      <c r="B9" s="186" t="s">
        <v>11</v>
      </c>
      <c r="C9" s="189"/>
      <c r="D9" s="193" t="s">
        <v>65</v>
      </c>
      <c r="E9" s="190" t="s">
        <v>66</v>
      </c>
      <c r="F9" s="39">
        <v>60</v>
      </c>
      <c r="G9" s="38">
        <v>0.22</v>
      </c>
      <c r="H9" s="191" t="s">
        <v>67</v>
      </c>
      <c r="I9" s="90">
        <v>170</v>
      </c>
      <c r="J9" s="87">
        <f t="shared" ref="J9:J10" si="0">SUM(I9*G9)</f>
        <v>37.4</v>
      </c>
      <c r="K9" s="32">
        <f>F9*G9*I9</f>
        <v>2244</v>
      </c>
      <c r="L9" s="192">
        <v>0.5</v>
      </c>
      <c r="M9" s="88">
        <f t="shared" ref="M9" si="1">N9/F9</f>
        <v>18.7</v>
      </c>
      <c r="N9" s="89">
        <f t="shared" ref="N9" si="2">K9-K9*L9</f>
        <v>1122</v>
      </c>
      <c r="O9" s="197">
        <f>(Tabela13681012142412[[#This Row],[Valor Neg.2]]/Tabela13681012142412[[#This Row],[R$ | VAL. TAB.]]-1)*-1</f>
        <v>0.32499999999999996</v>
      </c>
      <c r="P9" s="198">
        <f>Tabela13681012142412[[#This Row],[Valor Neg.]]*(1+$P$3)</f>
        <v>1514.7</v>
      </c>
      <c r="Q9" s="76"/>
      <c r="R9" s="73" t="s">
        <v>5</v>
      </c>
      <c r="S9" s="40"/>
      <c r="T9" s="40"/>
      <c r="U9" s="40"/>
      <c r="V9" s="40"/>
      <c r="W9" s="40"/>
      <c r="X9" s="40"/>
      <c r="Y9" s="40"/>
      <c r="Z9" s="40"/>
      <c r="AA9" s="40"/>
      <c r="AB9" s="40"/>
      <c r="AD9" s="4" t="s">
        <v>68</v>
      </c>
      <c r="AE9" s="110">
        <v>1</v>
      </c>
      <c r="AF9" s="119">
        <v>0</v>
      </c>
      <c r="AG9" s="119">
        <f>AF9/AE9</f>
        <v>0</v>
      </c>
      <c r="AI9" s="144" t="s">
        <v>69</v>
      </c>
      <c r="AJ9" s="145">
        <f>SUM(AJ4*10%)</f>
        <v>3829.4</v>
      </c>
      <c r="AL9" s="161"/>
      <c r="AM9" s="162"/>
    </row>
    <row r="10" spans="1:39" s="3" customFormat="1" ht="54" customHeight="1" x14ac:dyDescent="0.2">
      <c r="A10" s="37" t="s">
        <v>5</v>
      </c>
      <c r="B10" s="186" t="s">
        <v>11</v>
      </c>
      <c r="C10" s="189"/>
      <c r="D10" s="193" t="s">
        <v>70</v>
      </c>
      <c r="E10" s="190" t="s">
        <v>71</v>
      </c>
      <c r="F10" s="39">
        <v>8</v>
      </c>
      <c r="G10" s="38">
        <v>1</v>
      </c>
      <c r="H10" s="191" t="s">
        <v>72</v>
      </c>
      <c r="I10" s="90">
        <v>4500</v>
      </c>
      <c r="J10" s="87">
        <f t="shared" si="0"/>
        <v>4500</v>
      </c>
      <c r="K10" s="32">
        <f t="shared" ref="K10" si="3">F10*G10*I10</f>
        <v>36000</v>
      </c>
      <c r="L10" s="192">
        <v>0.72699999999999998</v>
      </c>
      <c r="M10" s="88">
        <f t="shared" ref="M10" si="4">N10/F10</f>
        <v>1228.5</v>
      </c>
      <c r="N10" s="89">
        <f t="shared" ref="N10" si="5">K10-K10*L10</f>
        <v>9828</v>
      </c>
      <c r="O10" s="197">
        <f>(Tabela13681012142412[[#This Row],[Valor Neg.2]]/Tabela13681012142412[[#This Row],[R$ | VAL. TAB.]]-1)*-1</f>
        <v>0.63144999999999996</v>
      </c>
      <c r="P10" s="198">
        <f>Tabela13681012142412[[#This Row],[Valor Neg.]]*(1+$P$3)</f>
        <v>13267.800000000001</v>
      </c>
      <c r="Q10" s="76"/>
      <c r="R10" s="54"/>
      <c r="S10" s="54" t="s">
        <v>73</v>
      </c>
      <c r="T10" s="55">
        <f>IF(SUMIFS($K$8:$K$1048576,$B$8:$B$1048576,T$8,$A$8:$A$1048576,$R9)=0,0,SUMIFS($K$8:$K$1048576,$B$8:$B$1048576,T$8,$A$8:$A$1048576,$R9))</f>
        <v>0</v>
      </c>
      <c r="U10" s="55">
        <f>IF(SUMIFS($K$8:$K$1048576,$B$8:$B$1048576,U$8,$A$8:$A$1048576,$R9)=0,0,SUMIFS($K$8:$K$1048576,$B$8:$B$1048576,U$8,$A$8:$A$1048576,$R9))</f>
        <v>0</v>
      </c>
      <c r="V10" s="55">
        <f>IF(SUMIFS($K$8:$K$1048576,$B$8:$B$1048576,V$8,$A$8:$A$1048576,$R9)=0,0,SUMIFS($K$8:$K$1048576,$B$8:$B$1048576,V$8,$A$8:$A$1048576,$R9))</f>
        <v>38244</v>
      </c>
      <c r="W10" s="55">
        <f>IF(SUMIFS($K$8:$K$1048576,$B$8:$B$1048576,W$8,$A$8:$A$1048576,$R9)=0,0,SUMIFS($K$8:$K$1048576,$B$8:$B$1048576,W$8,$A$8:$A$1048576,$R9))</f>
        <v>0</v>
      </c>
      <c r="X10" s="55">
        <f>IF(SUMIFS($K$8:$K$1048576,$B$8:$B$1048576,X$8,$A$8:$A$1048576,$R9)=0,0,SUMIFS($K$8:$K$1048576,$B$8:$B$1048576,X$8,$A$8:$A$1048576,$R9))</f>
        <v>0</v>
      </c>
      <c r="Y10" s="55"/>
      <c r="Z10" s="55">
        <f>IF(SUMIFS($K$8:$K$1048576,$B$8:$B$1048576,Z$8,$A$8:$A$1048576,$R9)=0,0,SUMIFS($K$8:$K$1048576,$B$8:$B$1048576,Z$8,$A$8:$A$1048576,$R9))</f>
        <v>0</v>
      </c>
      <c r="AA10" s="55">
        <f>IF(SUMIFS($K$8:$K$1048576,$B$8:$B$1048576,AA$8,$A$8:$A$1048576,$R9)=0,0,SUMIFS($K$8:$K$1048576,$B$8:$B$1048576,AA$8,$A$8:$A$1048576,$R9))</f>
        <v>0</v>
      </c>
      <c r="AB10" s="56">
        <f>SUM(T10:AA10)</f>
        <v>38244</v>
      </c>
      <c r="AE10" s="110"/>
      <c r="AF10" s="119"/>
      <c r="AG10" s="119"/>
      <c r="AI10" s="142" t="s">
        <v>74</v>
      </c>
      <c r="AJ10" s="143">
        <f>SUM(AJ4*5.15%)</f>
        <v>1972.1410000000001</v>
      </c>
      <c r="AL10" s="163"/>
      <c r="AM10" s="164"/>
    </row>
    <row r="11" spans="1:39" s="3" customFormat="1" ht="48.75" customHeight="1" x14ac:dyDescent="0.2">
      <c r="A11" s="37" t="s">
        <v>8</v>
      </c>
      <c r="B11" s="186" t="s">
        <v>6</v>
      </c>
      <c r="C11" s="189"/>
      <c r="D11" s="193" t="s">
        <v>84</v>
      </c>
      <c r="E11" s="190" t="s">
        <v>75</v>
      </c>
      <c r="F11" s="194">
        <v>1</v>
      </c>
      <c r="G11" s="195">
        <v>1</v>
      </c>
      <c r="H11" s="196" t="s">
        <v>85</v>
      </c>
      <c r="I11" s="90">
        <v>73835</v>
      </c>
      <c r="J11" s="87">
        <f t="shared" ref="J11" si="6">SUM(I11*G11)</f>
        <v>73835</v>
      </c>
      <c r="K11" s="32">
        <f t="shared" ref="K11" si="7">F11*G11*I11</f>
        <v>73835</v>
      </c>
      <c r="L11" s="192">
        <v>0.5</v>
      </c>
      <c r="M11" s="88">
        <f t="shared" ref="M11" si="8">N11/F11</f>
        <v>36917.5</v>
      </c>
      <c r="N11" s="89">
        <f t="shared" ref="N11" si="9">K11-K11*L11</f>
        <v>36917.5</v>
      </c>
      <c r="O11" s="197">
        <f>(Tabela13681012142412[[#This Row],[Valor Neg.2]]/Tabela13681012142412[[#This Row],[R$ | VAL. TAB.]]-1)*-1</f>
        <v>0.32499999999999996</v>
      </c>
      <c r="P11" s="198">
        <f>Tabela13681012142412[[#This Row],[Valor Neg.]]*(1+$P$3)</f>
        <v>49838.625</v>
      </c>
      <c r="Q11" s="76"/>
      <c r="R11" s="54"/>
      <c r="S11" s="105" t="s">
        <v>76</v>
      </c>
      <c r="T11" s="70">
        <f t="shared" ref="T11:AA11" si="10">IF(SUMIFS($N$8:$N$1048576,$B$8:$B$1048576,T$8,$A$8:$A$1048576,$R9)=0,0,SUMIFS($N$8:$N$1048576,$B$8:$B$1048576,T$8,$A$8:$A$1048576,$R9))</f>
        <v>0</v>
      </c>
      <c r="U11" s="70">
        <f t="shared" si="10"/>
        <v>0</v>
      </c>
      <c r="V11" s="70">
        <f t="shared" si="10"/>
        <v>10950</v>
      </c>
      <c r="W11" s="70">
        <f t="shared" si="10"/>
        <v>0</v>
      </c>
      <c r="X11" s="70">
        <f t="shared" si="10"/>
        <v>0</v>
      </c>
      <c r="Y11" s="70">
        <f t="shared" si="10"/>
        <v>0</v>
      </c>
      <c r="Z11" s="70">
        <f t="shared" si="10"/>
        <v>0</v>
      </c>
      <c r="AA11" s="70">
        <f t="shared" si="10"/>
        <v>0</v>
      </c>
      <c r="AB11" s="71">
        <f>SUM(T11:AA11)</f>
        <v>10950</v>
      </c>
      <c r="AE11" s="110"/>
      <c r="AF11" s="119"/>
      <c r="AG11" s="119"/>
      <c r="AI11" s="142" t="s">
        <v>18</v>
      </c>
      <c r="AJ11" s="143">
        <f>AG7</f>
        <v>0</v>
      </c>
      <c r="AL11" s="165"/>
      <c r="AM11" s="166"/>
    </row>
    <row r="12" spans="1:39" s="3" customFormat="1" ht="48.75" customHeight="1" x14ac:dyDescent="0.2">
      <c r="A12" s="1"/>
      <c r="B12" s="188"/>
      <c r="C12" s="97"/>
      <c r="D12" s="98"/>
      <c r="E12" s="1"/>
      <c r="F12" s="99"/>
      <c r="G12" s="1"/>
      <c r="H12" s="100"/>
      <c r="I12" s="101"/>
      <c r="J12" s="101"/>
      <c r="K12" s="101"/>
      <c r="L12" s="1"/>
      <c r="M12" s="101"/>
      <c r="N12" s="102"/>
      <c r="O12" s="79"/>
      <c r="P12" s="79"/>
      <c r="Q12" s="76"/>
      <c r="R12" s="60"/>
      <c r="S12" s="60" t="s">
        <v>77</v>
      </c>
      <c r="T12" s="61" t="str">
        <f t="shared" ref="T12:AB12" si="11">IFERROR(T11/T10-1,"-")</f>
        <v>-</v>
      </c>
      <c r="U12" s="61" t="str">
        <f t="shared" si="11"/>
        <v>-</v>
      </c>
      <c r="V12" s="61">
        <f t="shared" si="11"/>
        <v>-0.71368057734546597</v>
      </c>
      <c r="W12" s="61" t="str">
        <f t="shared" si="11"/>
        <v>-</v>
      </c>
      <c r="X12" s="61" t="str">
        <f t="shared" si="11"/>
        <v>-</v>
      </c>
      <c r="Y12" s="61" t="str">
        <f t="shared" si="11"/>
        <v>-</v>
      </c>
      <c r="Z12" s="61" t="str">
        <f t="shared" si="11"/>
        <v>-</v>
      </c>
      <c r="AA12" s="61" t="str">
        <f t="shared" si="11"/>
        <v>-</v>
      </c>
      <c r="AB12" s="62">
        <f t="shared" si="11"/>
        <v>-0.71368057734546597</v>
      </c>
      <c r="AE12" s="110"/>
      <c r="AF12" s="119"/>
      <c r="AG12" s="119"/>
      <c r="AI12" s="134" t="s">
        <v>23</v>
      </c>
      <c r="AJ12" s="135">
        <v>0</v>
      </c>
      <c r="AL12" s="167"/>
      <c r="AM12" s="168"/>
    </row>
    <row r="13" spans="1:39" s="3" customFormat="1" ht="26.25" x14ac:dyDescent="0.25">
      <c r="A13" s="199" t="s">
        <v>86</v>
      </c>
      <c r="B13" s="188"/>
      <c r="C13" s="97"/>
      <c r="D13" s="98"/>
      <c r="E13" s="1"/>
      <c r="F13" s="99"/>
      <c r="G13" s="1"/>
      <c r="H13" s="100"/>
      <c r="I13" s="101"/>
      <c r="J13" s="101"/>
      <c r="K13" s="101"/>
      <c r="L13" s="1"/>
      <c r="M13" s="101"/>
      <c r="N13" s="102"/>
      <c r="O13" s="79"/>
      <c r="P13" s="79"/>
      <c r="Q13" s="76"/>
      <c r="R13" s="74" t="s">
        <v>8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E13" s="110"/>
      <c r="AF13" s="119"/>
      <c r="AG13" s="119"/>
      <c r="AI13" s="136" t="s">
        <v>16</v>
      </c>
      <c r="AJ13" s="137">
        <v>0</v>
      </c>
      <c r="AL13" s="169"/>
      <c r="AM13" s="170"/>
    </row>
    <row r="14" spans="1:39" s="3" customFormat="1" ht="60" customHeight="1" x14ac:dyDescent="0.2">
      <c r="A14" s="1"/>
      <c r="B14" s="188"/>
      <c r="C14" s="97"/>
      <c r="D14" s="98"/>
      <c r="E14" s="1"/>
      <c r="F14" s="99"/>
      <c r="G14" s="1"/>
      <c r="H14" s="100"/>
      <c r="I14" s="101"/>
      <c r="J14" s="101"/>
      <c r="K14" s="101"/>
      <c r="L14" s="1"/>
      <c r="M14" s="101"/>
      <c r="N14" s="102"/>
      <c r="O14" s="79"/>
      <c r="P14" s="79"/>
      <c r="Q14" s="76"/>
      <c r="R14" s="57"/>
      <c r="S14" s="63" t="s">
        <v>73</v>
      </c>
      <c r="T14" s="58">
        <f t="shared" ref="T14:AA14" si="12">IF(SUMIFS($K$8:$K$1048576,$B$8:$B$1048576,T$8,$A$8:$A$1048576,$R13)=0,0,SUMIFS($K$8:$K$1048576,$B$8:$B$1048576,T$8,$A$8:$A$1048576,$R13))</f>
        <v>73835</v>
      </c>
      <c r="U14" s="58">
        <f t="shared" si="12"/>
        <v>0</v>
      </c>
      <c r="V14" s="58">
        <f t="shared" si="12"/>
        <v>0</v>
      </c>
      <c r="W14" s="58">
        <f t="shared" si="12"/>
        <v>0</v>
      </c>
      <c r="X14" s="58">
        <f t="shared" si="12"/>
        <v>0</v>
      </c>
      <c r="Y14" s="58">
        <f t="shared" si="12"/>
        <v>0</v>
      </c>
      <c r="Z14" s="58">
        <f t="shared" si="12"/>
        <v>0</v>
      </c>
      <c r="AA14" s="58">
        <f t="shared" si="12"/>
        <v>0</v>
      </c>
      <c r="AB14" s="59">
        <f>SUM(T14:AA14)</f>
        <v>73835</v>
      </c>
      <c r="AE14" s="110"/>
      <c r="AF14" s="119"/>
      <c r="AG14" s="119"/>
      <c r="AI14" s="138" t="s">
        <v>78</v>
      </c>
      <c r="AJ14" s="139">
        <v>0</v>
      </c>
      <c r="AL14" s="171"/>
      <c r="AM14" s="172"/>
    </row>
    <row r="15" spans="1:39" s="3" customFormat="1" ht="44.25" customHeight="1" x14ac:dyDescent="0.2">
      <c r="A15" s="1"/>
      <c r="B15" s="188"/>
      <c r="C15" s="97"/>
      <c r="D15" s="98"/>
      <c r="E15" s="1"/>
      <c r="F15" s="99"/>
      <c r="G15" s="1"/>
      <c r="H15" s="100"/>
      <c r="I15" s="101"/>
      <c r="J15" s="101"/>
      <c r="K15" s="101"/>
      <c r="L15" s="1"/>
      <c r="M15" s="101"/>
      <c r="N15" s="102"/>
      <c r="O15" s="79"/>
      <c r="P15" s="79"/>
      <c r="Q15" s="76"/>
      <c r="R15" s="57"/>
      <c r="S15" s="106" t="s">
        <v>76</v>
      </c>
      <c r="T15" s="68">
        <f t="shared" ref="T15:AA15" si="13">IF(SUMIFS($N$8:$N$1048576,$B$8:$B$1048576,T$8,$A$8:$A$1048576,$R13)=0,0,SUMIFS($N$8:$N$1048576,$B$8:$B$1048576,T$8,$A$8:$A$1048576,$R13))</f>
        <v>36917.5</v>
      </c>
      <c r="U15" s="68">
        <f t="shared" si="13"/>
        <v>0</v>
      </c>
      <c r="V15" s="68">
        <f t="shared" si="13"/>
        <v>0</v>
      </c>
      <c r="W15" s="68">
        <f t="shared" si="13"/>
        <v>0</v>
      </c>
      <c r="X15" s="68">
        <f t="shared" si="13"/>
        <v>0</v>
      </c>
      <c r="Y15" s="68">
        <f t="shared" si="13"/>
        <v>0</v>
      </c>
      <c r="Z15" s="68">
        <f t="shared" si="13"/>
        <v>0</v>
      </c>
      <c r="AA15" s="68">
        <f t="shared" si="13"/>
        <v>0</v>
      </c>
      <c r="AB15" s="69">
        <f>SUM(T15:AA15)</f>
        <v>36917.5</v>
      </c>
      <c r="AE15" s="110"/>
      <c r="AF15" s="119"/>
      <c r="AG15" s="119"/>
      <c r="AI15" s="140" t="s">
        <v>79</v>
      </c>
      <c r="AJ15" s="141">
        <v>0</v>
      </c>
      <c r="AL15" s="173"/>
      <c r="AM15" s="174"/>
    </row>
    <row r="16" spans="1:39" s="3" customFormat="1" ht="58.5" customHeight="1" x14ac:dyDescent="0.2">
      <c r="A16" s="1"/>
      <c r="B16" s="188"/>
      <c r="C16" s="97"/>
      <c r="D16" s="98"/>
      <c r="E16" s="1"/>
      <c r="F16" s="99"/>
      <c r="G16" s="1"/>
      <c r="H16" s="100"/>
      <c r="I16" s="101"/>
      <c r="J16" s="101"/>
      <c r="K16" s="101"/>
      <c r="L16" s="1"/>
      <c r="M16" s="101"/>
      <c r="N16" s="102"/>
      <c r="O16" s="79"/>
      <c r="P16" s="79"/>
      <c r="Q16" s="76"/>
      <c r="R16" s="64"/>
      <c r="S16" s="65" t="s">
        <v>77</v>
      </c>
      <c r="T16" s="66">
        <f t="shared" ref="T16:AB16" si="14">IFERROR(T15/T14-1,"-")</f>
        <v>-0.5</v>
      </c>
      <c r="U16" s="66" t="str">
        <f t="shared" si="14"/>
        <v>-</v>
      </c>
      <c r="V16" s="66" t="str">
        <f t="shared" si="14"/>
        <v>-</v>
      </c>
      <c r="W16" s="66" t="str">
        <f t="shared" si="14"/>
        <v>-</v>
      </c>
      <c r="X16" s="66" t="str">
        <f t="shared" si="14"/>
        <v>-</v>
      </c>
      <c r="Y16" s="66" t="str">
        <f t="shared" si="14"/>
        <v>-</v>
      </c>
      <c r="Z16" s="66" t="str">
        <f t="shared" si="14"/>
        <v>-</v>
      </c>
      <c r="AA16" s="66" t="str">
        <f t="shared" si="14"/>
        <v>-</v>
      </c>
      <c r="AB16" s="67">
        <f t="shared" si="14"/>
        <v>-0.5</v>
      </c>
      <c r="AE16" s="110"/>
      <c r="AF16" s="119"/>
      <c r="AG16" s="119"/>
      <c r="AI16" s="180" t="s">
        <v>80</v>
      </c>
      <c r="AJ16" s="181">
        <v>0</v>
      </c>
      <c r="AL16" s="175"/>
      <c r="AM16" s="176"/>
    </row>
    <row r="17" spans="1:39" s="3" customFormat="1" ht="50.25" customHeight="1" x14ac:dyDescent="0.2">
      <c r="A17" s="1"/>
      <c r="B17" s="188"/>
      <c r="C17" s="97"/>
      <c r="D17" s="98"/>
      <c r="E17" s="1"/>
      <c r="F17" s="99"/>
      <c r="G17" s="1"/>
      <c r="H17" s="100"/>
      <c r="I17" s="101"/>
      <c r="J17" s="101"/>
      <c r="K17" s="101"/>
      <c r="L17" s="1"/>
      <c r="M17" s="101"/>
      <c r="N17" s="102"/>
      <c r="O17" s="79"/>
      <c r="P17" s="79"/>
      <c r="Q17" s="76"/>
      <c r="R17" s="33"/>
      <c r="S17" s="33" t="s">
        <v>81</v>
      </c>
      <c r="T17" s="34">
        <f t="shared" ref="T17:AA18" si="15">T14+T10</f>
        <v>73835</v>
      </c>
      <c r="U17" s="34">
        <f t="shared" si="15"/>
        <v>0</v>
      </c>
      <c r="V17" s="34">
        <f t="shared" si="15"/>
        <v>38244</v>
      </c>
      <c r="W17" s="34">
        <f t="shared" si="15"/>
        <v>0</v>
      </c>
      <c r="X17" s="34">
        <f t="shared" si="15"/>
        <v>0</v>
      </c>
      <c r="Y17" s="34">
        <f t="shared" si="15"/>
        <v>0</v>
      </c>
      <c r="Z17" s="34">
        <f t="shared" si="15"/>
        <v>0</v>
      </c>
      <c r="AA17" s="34">
        <f t="shared" si="15"/>
        <v>0</v>
      </c>
      <c r="AB17" s="34">
        <f>SUM(T17:AA17)</f>
        <v>112079</v>
      </c>
      <c r="AE17" s="110"/>
      <c r="AF17" s="119"/>
      <c r="AG17" s="119"/>
      <c r="AI17" s="129"/>
      <c r="AJ17" s="130"/>
      <c r="AL17" s="175"/>
      <c r="AM17" s="176"/>
    </row>
    <row r="18" spans="1:39" s="3" customFormat="1" ht="45" customHeight="1" x14ac:dyDescent="0.2">
      <c r="A18" s="1"/>
      <c r="B18" s="188"/>
      <c r="C18" s="97"/>
      <c r="D18" s="98"/>
      <c r="E18" s="1"/>
      <c r="F18" s="99"/>
      <c r="G18" s="1"/>
      <c r="H18" s="100"/>
      <c r="I18" s="101"/>
      <c r="J18" s="101"/>
      <c r="K18" s="101"/>
      <c r="L18" s="1"/>
      <c r="M18" s="101"/>
      <c r="N18" s="102"/>
      <c r="O18" s="79"/>
      <c r="P18" s="79"/>
      <c r="Q18" s="76"/>
      <c r="R18" s="33"/>
      <c r="S18" s="107" t="s">
        <v>82</v>
      </c>
      <c r="T18" s="72">
        <f t="shared" si="15"/>
        <v>36917.5</v>
      </c>
      <c r="U18" s="72">
        <f t="shared" si="15"/>
        <v>0</v>
      </c>
      <c r="V18" s="72">
        <f t="shared" si="15"/>
        <v>10950</v>
      </c>
      <c r="W18" s="72">
        <f t="shared" si="15"/>
        <v>0</v>
      </c>
      <c r="X18" s="72">
        <f t="shared" si="15"/>
        <v>0</v>
      </c>
      <c r="Y18" s="72">
        <f t="shared" si="15"/>
        <v>0</v>
      </c>
      <c r="Z18" s="72">
        <f t="shared" si="15"/>
        <v>0</v>
      </c>
      <c r="AA18" s="72">
        <f t="shared" si="15"/>
        <v>0</v>
      </c>
      <c r="AB18" s="72">
        <f>SUM(T18:AA18)</f>
        <v>47867.5</v>
      </c>
      <c r="AE18" s="110"/>
      <c r="AF18" s="119"/>
      <c r="AG18" s="119"/>
      <c r="AI18" s="129"/>
      <c r="AJ18" s="130"/>
      <c r="AL18" s="175"/>
      <c r="AM18" s="176"/>
    </row>
    <row r="19" spans="1:39" s="3" customFormat="1" ht="45" customHeight="1" x14ac:dyDescent="0.2">
      <c r="A19" s="1"/>
      <c r="B19" s="188"/>
      <c r="C19" s="97"/>
      <c r="D19" s="98"/>
      <c r="E19" s="1"/>
      <c r="F19" s="99"/>
      <c r="G19" s="1"/>
      <c r="H19" s="100"/>
      <c r="I19" s="101"/>
      <c r="J19" s="101"/>
      <c r="K19" s="101"/>
      <c r="L19" s="1"/>
      <c r="M19" s="101"/>
      <c r="N19" s="102"/>
      <c r="O19" s="79"/>
      <c r="P19" s="79"/>
      <c r="Q19" s="76"/>
      <c r="R19" s="33"/>
      <c r="S19" s="33" t="s">
        <v>83</v>
      </c>
      <c r="T19" s="35">
        <f t="shared" ref="T19:AB19" si="16">IFERROR(T18/T17-1,"-")</f>
        <v>-0.5</v>
      </c>
      <c r="U19" s="35" t="str">
        <f t="shared" si="16"/>
        <v>-</v>
      </c>
      <c r="V19" s="35">
        <f t="shared" si="16"/>
        <v>-0.71368057734546597</v>
      </c>
      <c r="W19" s="35" t="str">
        <f t="shared" si="16"/>
        <v>-</v>
      </c>
      <c r="X19" s="35" t="str">
        <f t="shared" si="16"/>
        <v>-</v>
      </c>
      <c r="Y19" s="35" t="str">
        <f t="shared" si="16"/>
        <v>-</v>
      </c>
      <c r="Z19" s="35" t="str">
        <f t="shared" si="16"/>
        <v>-</v>
      </c>
      <c r="AA19" s="35" t="str">
        <f t="shared" si="16"/>
        <v>-</v>
      </c>
      <c r="AB19" s="35">
        <f t="shared" si="16"/>
        <v>-0.57291285611042209</v>
      </c>
      <c r="AE19" s="110"/>
      <c r="AF19" s="119"/>
      <c r="AG19" s="119"/>
      <c r="AI19" s="129"/>
      <c r="AJ19" s="130"/>
      <c r="AL19" s="175"/>
      <c r="AM19" s="176"/>
    </row>
    <row r="20" spans="1:39" s="3" customFormat="1" ht="79.5" customHeight="1" x14ac:dyDescent="0.2">
      <c r="A20" s="1"/>
      <c r="B20" s="188"/>
      <c r="C20" s="97"/>
      <c r="D20" s="98"/>
      <c r="E20" s="1"/>
      <c r="F20" s="99"/>
      <c r="G20" s="1"/>
      <c r="H20" s="100"/>
      <c r="I20" s="101"/>
      <c r="J20" s="101"/>
      <c r="K20" s="101"/>
      <c r="L20" s="1"/>
      <c r="M20" s="101"/>
      <c r="N20" s="102"/>
      <c r="O20" s="79"/>
      <c r="P20" s="79"/>
      <c r="Q20" s="76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42"/>
      <c r="AE20" s="110"/>
      <c r="AF20" s="119"/>
      <c r="AG20" s="119"/>
      <c r="AI20" s="129"/>
      <c r="AJ20" s="131"/>
      <c r="AL20" s="175"/>
      <c r="AM20" s="177"/>
    </row>
    <row r="21" spans="1:39" s="3" customFormat="1" ht="45" customHeight="1" x14ac:dyDescent="0.2">
      <c r="A21" s="1"/>
      <c r="B21" s="188"/>
      <c r="C21" s="97"/>
      <c r="D21" s="98"/>
      <c r="E21" s="1"/>
      <c r="F21" s="99"/>
      <c r="G21" s="1"/>
      <c r="H21" s="100"/>
      <c r="I21" s="101"/>
      <c r="J21" s="101"/>
      <c r="K21" s="101"/>
      <c r="L21" s="1"/>
      <c r="M21" s="101"/>
      <c r="N21" s="102"/>
      <c r="O21" s="79"/>
      <c r="P21" s="79"/>
      <c r="Q21" s="76"/>
      <c r="AB21" s="6"/>
      <c r="AE21" s="110"/>
      <c r="AF21" s="119"/>
      <c r="AG21" s="119"/>
      <c r="AI21" s="129"/>
      <c r="AJ21" s="131"/>
      <c r="AL21" s="175"/>
      <c r="AM21" s="177"/>
    </row>
    <row r="22" spans="1:39" s="3" customFormat="1" ht="72.75" customHeight="1" x14ac:dyDescent="0.2">
      <c r="A22" s="1"/>
      <c r="B22" s="188"/>
      <c r="C22" s="97"/>
      <c r="D22" s="98"/>
      <c r="E22" s="1"/>
      <c r="F22" s="99"/>
      <c r="G22" s="1"/>
      <c r="H22" s="100"/>
      <c r="I22" s="101"/>
      <c r="J22" s="101"/>
      <c r="K22" s="101"/>
      <c r="L22" s="1"/>
      <c r="M22" s="101"/>
      <c r="N22" s="102"/>
      <c r="O22" s="79"/>
      <c r="P22" s="79"/>
      <c r="Q22" s="76"/>
      <c r="R22" s="108"/>
      <c r="W22" s="22"/>
      <c r="X22" s="22"/>
      <c r="Y22" s="22"/>
      <c r="Z22" s="22"/>
      <c r="AA22" s="22"/>
      <c r="AB22" s="23"/>
      <c r="AE22" s="110"/>
      <c r="AF22" s="119"/>
      <c r="AG22" s="119"/>
      <c r="AI22" s="132"/>
      <c r="AJ22" s="133"/>
      <c r="AL22" s="178"/>
      <c r="AM22" s="179"/>
    </row>
    <row r="23" spans="1:39" s="3" customFormat="1" ht="45" customHeight="1" x14ac:dyDescent="0.2">
      <c r="A23" s="1"/>
      <c r="B23" s="188"/>
      <c r="C23" s="97"/>
      <c r="D23" s="98"/>
      <c r="E23" s="1"/>
      <c r="F23" s="99"/>
      <c r="G23" s="1"/>
      <c r="H23" s="100"/>
      <c r="I23" s="101"/>
      <c r="J23" s="101"/>
      <c r="K23" s="101"/>
      <c r="L23" s="1"/>
      <c r="M23" s="101"/>
      <c r="N23" s="102"/>
      <c r="O23" s="79"/>
      <c r="P23" s="79"/>
      <c r="Q23" s="76"/>
      <c r="R23" s="108"/>
      <c r="S23" s="4"/>
      <c r="T23" s="22"/>
      <c r="U23" s="22"/>
      <c r="V23" s="22"/>
      <c r="W23" s="22"/>
      <c r="X23" s="22"/>
      <c r="Y23" s="22"/>
      <c r="Z23" s="22"/>
      <c r="AA23" s="22"/>
      <c r="AB23" s="23"/>
      <c r="AE23" s="110"/>
      <c r="AF23" s="119"/>
      <c r="AG23" s="119"/>
    </row>
    <row r="24" spans="1:39" s="3" customFormat="1" ht="45" customHeight="1" x14ac:dyDescent="0.2">
      <c r="A24" s="1"/>
      <c r="B24" s="188"/>
      <c r="C24" s="97"/>
      <c r="D24" s="98"/>
      <c r="E24" s="1"/>
      <c r="F24" s="99"/>
      <c r="G24" s="1"/>
      <c r="H24" s="100"/>
      <c r="I24" s="101"/>
      <c r="J24" s="101"/>
      <c r="K24" s="101"/>
      <c r="L24" s="1"/>
      <c r="M24" s="101"/>
      <c r="N24" s="102"/>
      <c r="O24" s="79"/>
      <c r="P24" s="79"/>
      <c r="Q24" s="76"/>
      <c r="R24" s="108"/>
      <c r="S24" s="4"/>
      <c r="AB24" s="6"/>
      <c r="AE24" s="110"/>
      <c r="AF24" s="119"/>
      <c r="AG24" s="119"/>
    </row>
    <row r="25" spans="1:39" s="3" customFormat="1" ht="45" customHeight="1" x14ac:dyDescent="0.2">
      <c r="A25" s="1"/>
      <c r="B25" s="188"/>
      <c r="C25" s="97"/>
      <c r="D25" s="98"/>
      <c r="E25" s="1"/>
      <c r="F25" s="99"/>
      <c r="G25" s="1"/>
      <c r="H25" s="100"/>
      <c r="I25" s="101"/>
      <c r="J25" s="101"/>
      <c r="K25" s="101"/>
      <c r="L25" s="1"/>
      <c r="M25" s="101"/>
      <c r="N25" s="102"/>
      <c r="O25" s="79"/>
      <c r="P25" s="79"/>
      <c r="Q25" s="76"/>
      <c r="R25" s="108"/>
      <c r="S25" s="4"/>
      <c r="AB25" s="6"/>
      <c r="AE25" s="110"/>
      <c r="AF25" s="119"/>
      <c r="AG25" s="119"/>
    </row>
    <row r="26" spans="1:39" s="3" customFormat="1" ht="45" customHeight="1" x14ac:dyDescent="0.2">
      <c r="A26" s="1"/>
      <c r="B26" s="188"/>
      <c r="C26" s="97"/>
      <c r="D26" s="98"/>
      <c r="E26" s="1"/>
      <c r="F26" s="99"/>
      <c r="G26" s="1"/>
      <c r="H26" s="100"/>
      <c r="I26" s="101"/>
      <c r="J26" s="101"/>
      <c r="K26" s="101"/>
      <c r="L26" s="1"/>
      <c r="M26" s="101"/>
      <c r="N26" s="102"/>
      <c r="O26" s="79"/>
      <c r="P26" s="79"/>
      <c r="Q26" s="76"/>
      <c r="R26" s="108"/>
      <c r="S26" s="4"/>
      <c r="AB26" s="6"/>
      <c r="AE26" s="110"/>
      <c r="AF26" s="119"/>
      <c r="AG26" s="119"/>
    </row>
    <row r="27" spans="1:39" s="3" customFormat="1" ht="45" customHeight="1" x14ac:dyDescent="0.2">
      <c r="A27" s="1"/>
      <c r="B27" s="188"/>
      <c r="C27" s="97"/>
      <c r="D27" s="98"/>
      <c r="E27" s="1"/>
      <c r="F27" s="99"/>
      <c r="G27" s="1"/>
      <c r="H27" s="100"/>
      <c r="I27" s="101"/>
      <c r="J27" s="101"/>
      <c r="K27" s="101"/>
      <c r="L27" s="1"/>
      <c r="M27" s="101"/>
      <c r="N27" s="102"/>
      <c r="O27" s="79"/>
      <c r="P27" s="79"/>
      <c r="Q27" s="76"/>
      <c r="R27" s="108"/>
      <c r="S27" s="4"/>
      <c r="AB27" s="6"/>
      <c r="AE27" s="110"/>
      <c r="AF27" s="119"/>
      <c r="AG27" s="119"/>
    </row>
    <row r="28" spans="1:39" s="3" customFormat="1" ht="45" customHeight="1" x14ac:dyDescent="0.2">
      <c r="A28" s="1"/>
      <c r="B28" s="188"/>
      <c r="C28" s="97"/>
      <c r="D28" s="98"/>
      <c r="E28" s="1"/>
      <c r="F28" s="99"/>
      <c r="G28" s="1"/>
      <c r="H28" s="100"/>
      <c r="I28" s="101"/>
      <c r="J28" s="101"/>
      <c r="K28" s="101"/>
      <c r="L28" s="1"/>
      <c r="M28" s="101"/>
      <c r="N28" s="102"/>
      <c r="O28" s="79"/>
      <c r="P28" s="79"/>
      <c r="Q28" s="76"/>
      <c r="R28" s="108"/>
      <c r="S28" s="4"/>
      <c r="AB28" s="6"/>
      <c r="AE28" s="110"/>
      <c r="AF28" s="119"/>
      <c r="AG28" s="119"/>
    </row>
    <row r="29" spans="1:39" s="3" customFormat="1" ht="45" customHeight="1" x14ac:dyDescent="0.2">
      <c r="A29" s="1"/>
      <c r="B29" s="188"/>
      <c r="C29" s="97"/>
      <c r="D29" s="98"/>
      <c r="E29" s="1"/>
      <c r="F29" s="99"/>
      <c r="G29" s="1"/>
      <c r="H29" s="100"/>
      <c r="I29" s="101"/>
      <c r="J29" s="101"/>
      <c r="K29" s="101"/>
      <c r="L29" s="1"/>
      <c r="M29" s="101"/>
      <c r="N29" s="102"/>
      <c r="O29" s="79"/>
      <c r="P29" s="80"/>
      <c r="Q29" s="76"/>
      <c r="R29" s="108"/>
      <c r="S29" s="4"/>
      <c r="AB29" s="6"/>
      <c r="AE29" s="110"/>
      <c r="AF29" s="119"/>
      <c r="AG29" s="119"/>
    </row>
    <row r="30" spans="1:39" s="3" customFormat="1" ht="65.25" customHeight="1" x14ac:dyDescent="0.2">
      <c r="A30" s="1"/>
      <c r="B30" s="188"/>
      <c r="C30" s="97"/>
      <c r="D30" s="98"/>
      <c r="E30" s="1"/>
      <c r="F30" s="99"/>
      <c r="G30" s="1"/>
      <c r="H30" s="100"/>
      <c r="I30" s="101"/>
      <c r="J30" s="101"/>
      <c r="K30" s="101"/>
      <c r="L30" s="1"/>
      <c r="M30" s="101"/>
      <c r="N30" s="102"/>
      <c r="O30" s="79"/>
      <c r="P30" s="79"/>
      <c r="Q30" s="76"/>
      <c r="R30" s="108"/>
      <c r="S30" s="4"/>
      <c r="AB30" s="6"/>
      <c r="AE30" s="110"/>
      <c r="AF30" s="119"/>
      <c r="AG30" s="119"/>
    </row>
    <row r="31" spans="1:39" s="3" customFormat="1" ht="45" customHeight="1" x14ac:dyDescent="0.2">
      <c r="A31" s="1"/>
      <c r="B31" s="188"/>
      <c r="C31" s="97"/>
      <c r="D31" s="98"/>
      <c r="E31" s="1"/>
      <c r="F31" s="99"/>
      <c r="G31" s="1"/>
      <c r="H31" s="100"/>
      <c r="I31" s="101"/>
      <c r="J31" s="101"/>
      <c r="K31" s="101"/>
      <c r="L31" s="1"/>
      <c r="M31" s="101"/>
      <c r="N31" s="102"/>
      <c r="O31" s="79"/>
      <c r="P31" s="80"/>
      <c r="Q31" s="76"/>
      <c r="R31" s="108"/>
      <c r="S31" s="4"/>
      <c r="AB31" s="6"/>
      <c r="AE31" s="110"/>
      <c r="AF31" s="119"/>
      <c r="AG31" s="119"/>
    </row>
    <row r="32" spans="1:39" s="3" customFormat="1" ht="45" customHeight="1" x14ac:dyDescent="0.2">
      <c r="A32" s="1"/>
      <c r="B32" s="188"/>
      <c r="C32" s="97"/>
      <c r="D32" s="98"/>
      <c r="E32" s="1"/>
      <c r="F32" s="99"/>
      <c r="G32" s="1"/>
      <c r="H32" s="100"/>
      <c r="I32" s="101"/>
      <c r="J32" s="101"/>
      <c r="K32" s="101"/>
      <c r="L32" s="1"/>
      <c r="M32" s="101"/>
      <c r="N32" s="102"/>
      <c r="O32" s="79"/>
      <c r="P32" s="80"/>
      <c r="Q32" s="76"/>
      <c r="R32" s="108"/>
      <c r="S32" s="4"/>
      <c r="AB32" s="6"/>
      <c r="AE32" s="110"/>
      <c r="AF32" s="119"/>
      <c r="AG32" s="119"/>
    </row>
    <row r="33" spans="1:33" s="3" customFormat="1" ht="67.5" customHeight="1" x14ac:dyDescent="0.2">
      <c r="A33" s="1"/>
      <c r="B33" s="188"/>
      <c r="C33" s="97"/>
      <c r="D33" s="98"/>
      <c r="E33" s="1"/>
      <c r="F33" s="99"/>
      <c r="G33" s="1"/>
      <c r="H33" s="100"/>
      <c r="I33" s="101"/>
      <c r="J33" s="101"/>
      <c r="K33" s="101"/>
      <c r="L33" s="1"/>
      <c r="M33" s="101"/>
      <c r="N33" s="102"/>
      <c r="O33" s="79"/>
      <c r="P33" s="79"/>
      <c r="Q33" s="76"/>
      <c r="R33" s="108"/>
      <c r="S33" s="4"/>
      <c r="AB33" s="6"/>
      <c r="AE33" s="110"/>
      <c r="AF33" s="119"/>
      <c r="AG33" s="119"/>
    </row>
    <row r="34" spans="1:33" s="3" customFormat="1" ht="45" customHeight="1" x14ac:dyDescent="0.2">
      <c r="A34" s="1"/>
      <c r="B34" s="188"/>
      <c r="C34" s="97"/>
      <c r="D34" s="98"/>
      <c r="E34" s="1"/>
      <c r="F34" s="99"/>
      <c r="G34" s="1"/>
      <c r="H34" s="100"/>
      <c r="I34" s="101"/>
      <c r="J34" s="101"/>
      <c r="K34" s="101"/>
      <c r="L34" s="1"/>
      <c r="M34" s="101"/>
      <c r="N34" s="102"/>
      <c r="O34" s="79"/>
      <c r="P34" s="79"/>
      <c r="Q34" s="76"/>
      <c r="R34" s="108"/>
      <c r="S34" s="4"/>
      <c r="AB34" s="6"/>
      <c r="AE34" s="110"/>
      <c r="AF34" s="119"/>
      <c r="AG34" s="119"/>
    </row>
    <row r="35" spans="1:33" s="3" customFormat="1" ht="45" customHeight="1" x14ac:dyDescent="0.2">
      <c r="A35" s="1"/>
      <c r="B35" s="188"/>
      <c r="C35" s="97"/>
      <c r="D35" s="98"/>
      <c r="E35" s="1"/>
      <c r="F35" s="99"/>
      <c r="G35" s="1"/>
      <c r="H35" s="100"/>
      <c r="I35" s="101"/>
      <c r="J35" s="101"/>
      <c r="K35" s="101"/>
      <c r="L35" s="1"/>
      <c r="M35" s="101"/>
      <c r="N35" s="102"/>
      <c r="O35" s="79"/>
      <c r="P35" s="79"/>
      <c r="Q35" s="76"/>
      <c r="R35" s="108"/>
      <c r="S35" s="4"/>
      <c r="AB35" s="6"/>
      <c r="AE35" s="110"/>
      <c r="AF35" s="119"/>
      <c r="AG35" s="119"/>
    </row>
    <row r="36" spans="1:33" s="3" customFormat="1" ht="45" customHeight="1" x14ac:dyDescent="0.2">
      <c r="A36" s="1"/>
      <c r="B36" s="188"/>
      <c r="C36" s="97"/>
      <c r="D36" s="98"/>
      <c r="E36" s="1"/>
      <c r="F36" s="99"/>
      <c r="G36" s="1"/>
      <c r="H36" s="100"/>
      <c r="I36" s="101"/>
      <c r="J36" s="101"/>
      <c r="K36" s="101"/>
      <c r="L36" s="1"/>
      <c r="M36" s="101"/>
      <c r="N36" s="102"/>
      <c r="O36" s="79"/>
      <c r="P36" s="79"/>
      <c r="Q36" s="76"/>
      <c r="R36" s="108"/>
      <c r="S36" s="4"/>
      <c r="AB36" s="6"/>
      <c r="AE36" s="110"/>
      <c r="AF36" s="119"/>
      <c r="AG36" s="119"/>
    </row>
    <row r="37" spans="1:33" s="3" customFormat="1" ht="45" customHeight="1" x14ac:dyDescent="0.2">
      <c r="A37" s="1"/>
      <c r="B37" s="188"/>
      <c r="C37" s="97"/>
      <c r="D37" s="98"/>
      <c r="E37" s="1"/>
      <c r="F37" s="99"/>
      <c r="G37" s="1"/>
      <c r="H37" s="100"/>
      <c r="I37" s="101"/>
      <c r="J37" s="101"/>
      <c r="K37" s="101"/>
      <c r="L37" s="1"/>
      <c r="M37" s="101"/>
      <c r="N37" s="102"/>
      <c r="O37" s="79"/>
      <c r="P37" s="79"/>
      <c r="Q37" s="76"/>
      <c r="R37" s="108"/>
      <c r="S37" s="4"/>
      <c r="AB37" s="6"/>
      <c r="AE37" s="110"/>
      <c r="AF37" s="119"/>
      <c r="AG37" s="119"/>
    </row>
    <row r="38" spans="1:33" s="3" customFormat="1" ht="45" customHeight="1" x14ac:dyDescent="0.2">
      <c r="A38" s="1"/>
      <c r="B38" s="188"/>
      <c r="C38" s="97"/>
      <c r="D38" s="98"/>
      <c r="E38" s="1"/>
      <c r="F38" s="99"/>
      <c r="G38" s="1"/>
      <c r="H38" s="100"/>
      <c r="I38" s="101"/>
      <c r="J38" s="101"/>
      <c r="K38" s="101"/>
      <c r="L38" s="1"/>
      <c r="M38" s="101"/>
      <c r="N38" s="102"/>
      <c r="O38" s="79"/>
      <c r="P38" s="79"/>
      <c r="Q38" s="76"/>
      <c r="R38" s="108"/>
      <c r="S38" s="4"/>
      <c r="AB38" s="6"/>
      <c r="AE38" s="110"/>
      <c r="AF38" s="119"/>
      <c r="AG38" s="119"/>
    </row>
    <row r="39" spans="1:33" s="3" customFormat="1" ht="66" customHeight="1" x14ac:dyDescent="0.2">
      <c r="A39" s="1"/>
      <c r="B39" s="188"/>
      <c r="C39" s="97"/>
      <c r="D39" s="98"/>
      <c r="E39" s="1"/>
      <c r="F39" s="99"/>
      <c r="G39" s="1"/>
      <c r="H39" s="100"/>
      <c r="I39" s="101"/>
      <c r="J39" s="101"/>
      <c r="K39" s="101"/>
      <c r="L39" s="1"/>
      <c r="M39" s="101"/>
      <c r="N39" s="102"/>
      <c r="O39" s="79"/>
      <c r="P39" s="79"/>
      <c r="Q39" s="76"/>
      <c r="R39" s="108"/>
      <c r="S39" s="4"/>
      <c r="AB39" s="6"/>
      <c r="AE39" s="110"/>
      <c r="AF39" s="119"/>
      <c r="AG39" s="119"/>
    </row>
    <row r="40" spans="1:33" s="3" customFormat="1" ht="55.5" customHeight="1" x14ac:dyDescent="0.2">
      <c r="A40" s="1"/>
      <c r="B40" s="188"/>
      <c r="C40" s="97"/>
      <c r="D40" s="98"/>
      <c r="E40" s="1"/>
      <c r="F40" s="99"/>
      <c r="G40" s="1"/>
      <c r="H40" s="100"/>
      <c r="I40" s="101"/>
      <c r="J40" s="101"/>
      <c r="K40" s="101"/>
      <c r="L40" s="1"/>
      <c r="M40" s="101"/>
      <c r="N40" s="102"/>
      <c r="O40" s="79"/>
      <c r="P40" s="79"/>
      <c r="Q40" s="76"/>
      <c r="R40" s="108"/>
      <c r="S40" s="4"/>
      <c r="AB40" s="6"/>
      <c r="AE40" s="110"/>
      <c r="AF40" s="119"/>
      <c r="AG40" s="119"/>
    </row>
    <row r="41" spans="1:33" s="3" customFormat="1" ht="45" customHeight="1" x14ac:dyDescent="0.2">
      <c r="A41" s="1"/>
      <c r="B41" s="188"/>
      <c r="C41" s="97"/>
      <c r="D41" s="98"/>
      <c r="E41" s="1"/>
      <c r="F41" s="99"/>
      <c r="G41" s="1"/>
      <c r="H41" s="100"/>
      <c r="I41" s="101"/>
      <c r="J41" s="101"/>
      <c r="K41" s="101"/>
      <c r="L41" s="1"/>
      <c r="M41" s="101"/>
      <c r="N41" s="102"/>
      <c r="O41" s="79"/>
      <c r="P41" s="79"/>
      <c r="Q41" s="76"/>
      <c r="R41" s="108"/>
      <c r="S41" s="4"/>
      <c r="AB41" s="6"/>
      <c r="AE41" s="110"/>
      <c r="AF41" s="119"/>
      <c r="AG41" s="119"/>
    </row>
    <row r="42" spans="1:33" s="3" customFormat="1" ht="45" customHeight="1" x14ac:dyDescent="0.2">
      <c r="A42" s="1"/>
      <c r="B42" s="188"/>
      <c r="C42" s="97"/>
      <c r="D42" s="98"/>
      <c r="E42" s="1"/>
      <c r="F42" s="99"/>
      <c r="G42" s="1"/>
      <c r="H42" s="100"/>
      <c r="I42" s="101"/>
      <c r="J42" s="101"/>
      <c r="K42" s="101"/>
      <c r="L42" s="1"/>
      <c r="M42" s="101"/>
      <c r="N42" s="102"/>
      <c r="O42" s="79"/>
      <c r="P42" s="79"/>
      <c r="Q42" s="76"/>
      <c r="R42" s="108"/>
      <c r="S42" s="4"/>
      <c r="AB42" s="6"/>
      <c r="AE42" s="110"/>
      <c r="AF42" s="119"/>
      <c r="AG42" s="119"/>
    </row>
    <row r="43" spans="1:33" s="3" customFormat="1" ht="45" customHeight="1" x14ac:dyDescent="0.2">
      <c r="A43" s="1"/>
      <c r="B43" s="188"/>
      <c r="C43" s="97"/>
      <c r="D43" s="98"/>
      <c r="E43" s="1"/>
      <c r="F43" s="99"/>
      <c r="G43" s="1"/>
      <c r="H43" s="100"/>
      <c r="I43" s="101"/>
      <c r="J43" s="101"/>
      <c r="K43" s="101"/>
      <c r="L43" s="1"/>
      <c r="M43" s="101"/>
      <c r="N43" s="102"/>
      <c r="O43" s="79"/>
      <c r="P43" s="79"/>
      <c r="Q43" s="76"/>
      <c r="R43" s="108"/>
      <c r="S43" s="4"/>
      <c r="AB43" s="6"/>
      <c r="AE43" s="110"/>
      <c r="AF43" s="119"/>
      <c r="AG43" s="119"/>
    </row>
    <row r="44" spans="1:33" s="3" customFormat="1" ht="45" customHeight="1" x14ac:dyDescent="0.2">
      <c r="A44" s="1"/>
      <c r="B44" s="188"/>
      <c r="C44" s="97"/>
      <c r="D44" s="98"/>
      <c r="E44" s="1"/>
      <c r="F44" s="99"/>
      <c r="G44" s="1"/>
      <c r="H44" s="100"/>
      <c r="I44" s="101"/>
      <c r="J44" s="101"/>
      <c r="K44" s="101"/>
      <c r="L44" s="1"/>
      <c r="M44" s="101"/>
      <c r="N44" s="102"/>
      <c r="O44" s="79"/>
      <c r="P44" s="79"/>
      <c r="Q44" s="76"/>
      <c r="R44" s="108"/>
      <c r="S44" s="4"/>
      <c r="AB44" s="6"/>
      <c r="AE44" s="110"/>
      <c r="AF44" s="119"/>
      <c r="AG44" s="119"/>
    </row>
    <row r="45" spans="1:33" s="3" customFormat="1" ht="45" customHeight="1" x14ac:dyDescent="0.2">
      <c r="A45" s="1"/>
      <c r="B45" s="188"/>
      <c r="C45" s="97"/>
      <c r="D45" s="98"/>
      <c r="E45" s="1"/>
      <c r="F45" s="99"/>
      <c r="G45" s="1"/>
      <c r="H45" s="100"/>
      <c r="I45" s="101"/>
      <c r="J45" s="101"/>
      <c r="K45" s="101"/>
      <c r="L45" s="1"/>
      <c r="M45" s="101"/>
      <c r="N45" s="102"/>
      <c r="O45" s="79"/>
      <c r="P45" s="79"/>
      <c r="Q45" s="76"/>
      <c r="R45" s="108"/>
      <c r="S45" s="4"/>
      <c r="AB45" s="6"/>
      <c r="AE45" s="110"/>
      <c r="AF45" s="119"/>
      <c r="AG45" s="119"/>
    </row>
    <row r="46" spans="1:33" s="3" customFormat="1" ht="45" customHeight="1" x14ac:dyDescent="0.2">
      <c r="A46" s="1"/>
      <c r="B46" s="188"/>
      <c r="C46" s="97"/>
      <c r="D46" s="98"/>
      <c r="E46" s="1"/>
      <c r="F46" s="99"/>
      <c r="G46" s="1"/>
      <c r="H46" s="100"/>
      <c r="I46" s="101"/>
      <c r="J46" s="101"/>
      <c r="K46" s="101"/>
      <c r="L46" s="1"/>
      <c r="M46" s="101"/>
      <c r="N46" s="102"/>
      <c r="O46" s="79"/>
      <c r="P46" s="79"/>
      <c r="Q46" s="76"/>
      <c r="R46" s="108"/>
      <c r="S46" s="4"/>
      <c r="AB46" s="6"/>
      <c r="AE46" s="110"/>
      <c r="AF46" s="119"/>
      <c r="AG46" s="119"/>
    </row>
    <row r="47" spans="1:33" s="3" customFormat="1" ht="45" customHeight="1" x14ac:dyDescent="0.2">
      <c r="A47" s="1"/>
      <c r="B47" s="188"/>
      <c r="C47" s="97"/>
      <c r="D47" s="98"/>
      <c r="E47" s="1"/>
      <c r="F47" s="99"/>
      <c r="G47" s="1"/>
      <c r="H47" s="100"/>
      <c r="I47" s="101"/>
      <c r="J47" s="101"/>
      <c r="K47" s="101"/>
      <c r="L47" s="1"/>
      <c r="M47" s="101"/>
      <c r="N47" s="102"/>
      <c r="O47" s="79"/>
      <c r="P47" s="79"/>
      <c r="Q47" s="76"/>
      <c r="R47" s="108"/>
      <c r="S47" s="4"/>
      <c r="AB47" s="6"/>
      <c r="AE47" s="110"/>
      <c r="AF47" s="119"/>
      <c r="AG47" s="119"/>
    </row>
    <row r="48" spans="1:33" s="3" customFormat="1" ht="45" customHeight="1" x14ac:dyDescent="0.2">
      <c r="A48" s="1"/>
      <c r="B48" s="188"/>
      <c r="C48" s="97"/>
      <c r="D48" s="98"/>
      <c r="E48" s="1"/>
      <c r="F48" s="99"/>
      <c r="G48" s="1"/>
      <c r="H48" s="100"/>
      <c r="I48" s="101"/>
      <c r="J48" s="101"/>
      <c r="K48" s="101"/>
      <c r="L48" s="1"/>
      <c r="M48" s="101"/>
      <c r="N48" s="102"/>
      <c r="O48" s="79"/>
      <c r="P48" s="79"/>
      <c r="Q48" s="76"/>
      <c r="R48" s="108"/>
      <c r="S48" s="4"/>
      <c r="AB48" s="6"/>
      <c r="AE48" s="110"/>
      <c r="AF48" s="119"/>
      <c r="AG48" s="119"/>
    </row>
    <row r="49" spans="1:33" s="3" customFormat="1" ht="45" customHeight="1" x14ac:dyDescent="0.2">
      <c r="A49" s="1"/>
      <c r="B49" s="188"/>
      <c r="C49" s="97"/>
      <c r="D49" s="98"/>
      <c r="E49" s="1"/>
      <c r="F49" s="99"/>
      <c r="G49" s="1"/>
      <c r="H49" s="100"/>
      <c r="I49" s="101"/>
      <c r="J49" s="101"/>
      <c r="K49" s="101"/>
      <c r="L49" s="1"/>
      <c r="M49" s="101"/>
      <c r="N49" s="102"/>
      <c r="O49" s="79"/>
      <c r="P49" s="79"/>
      <c r="Q49" s="76"/>
      <c r="R49" s="108"/>
      <c r="S49" s="4"/>
      <c r="AB49" s="6"/>
      <c r="AE49" s="110"/>
      <c r="AF49" s="119"/>
      <c r="AG49" s="119"/>
    </row>
    <row r="50" spans="1:33" s="3" customFormat="1" ht="45" customHeight="1" x14ac:dyDescent="0.2">
      <c r="A50" s="1"/>
      <c r="B50" s="188"/>
      <c r="C50" s="97"/>
      <c r="D50" s="98"/>
      <c r="E50" s="1"/>
      <c r="F50" s="99"/>
      <c r="G50" s="1"/>
      <c r="H50" s="100"/>
      <c r="I50" s="101"/>
      <c r="J50" s="101"/>
      <c r="K50" s="101"/>
      <c r="L50" s="1"/>
      <c r="M50" s="101"/>
      <c r="N50" s="102"/>
      <c r="O50" s="79"/>
      <c r="P50" s="79"/>
      <c r="Q50" s="76"/>
      <c r="R50" s="108"/>
      <c r="S50" s="4"/>
      <c r="AB50" s="6"/>
      <c r="AE50" s="110"/>
      <c r="AF50" s="119"/>
      <c r="AG50" s="119"/>
    </row>
    <row r="51" spans="1:33" s="3" customFormat="1" ht="45" customHeight="1" x14ac:dyDescent="0.2">
      <c r="A51" s="1"/>
      <c r="B51" s="188"/>
      <c r="C51" s="97"/>
      <c r="D51" s="98"/>
      <c r="E51" s="1"/>
      <c r="F51" s="99"/>
      <c r="G51" s="1"/>
      <c r="H51" s="100"/>
      <c r="I51" s="101"/>
      <c r="J51" s="101"/>
      <c r="K51" s="101"/>
      <c r="L51" s="1"/>
      <c r="M51" s="101"/>
      <c r="N51" s="102"/>
      <c r="O51" s="79"/>
      <c r="P51" s="79"/>
      <c r="Q51" s="76"/>
      <c r="R51" s="108"/>
      <c r="S51" s="4"/>
      <c r="AB51" s="6"/>
      <c r="AE51" s="110"/>
      <c r="AF51" s="119"/>
      <c r="AG51" s="119"/>
    </row>
    <row r="52" spans="1:33" s="3" customFormat="1" ht="45" customHeight="1" x14ac:dyDescent="0.2">
      <c r="A52" s="1"/>
      <c r="B52" s="188"/>
      <c r="C52" s="97"/>
      <c r="D52" s="98"/>
      <c r="E52" s="1"/>
      <c r="F52" s="99"/>
      <c r="G52" s="1"/>
      <c r="H52" s="100"/>
      <c r="I52" s="101"/>
      <c r="J52" s="101"/>
      <c r="K52" s="101"/>
      <c r="L52" s="1"/>
      <c r="M52" s="101"/>
      <c r="N52" s="102"/>
      <c r="O52" s="79"/>
      <c r="P52" s="79"/>
      <c r="Q52" s="76"/>
      <c r="R52" s="108"/>
      <c r="S52" s="4"/>
      <c r="AB52" s="6"/>
      <c r="AE52" s="110"/>
      <c r="AF52" s="119"/>
      <c r="AG52" s="119"/>
    </row>
    <row r="53" spans="1:33" s="3" customFormat="1" ht="45" customHeight="1" x14ac:dyDescent="0.2">
      <c r="A53" s="1"/>
      <c r="B53" s="188"/>
      <c r="C53" s="97"/>
      <c r="D53" s="98"/>
      <c r="E53" s="1"/>
      <c r="F53" s="99"/>
      <c r="G53" s="1"/>
      <c r="H53" s="100"/>
      <c r="I53" s="101"/>
      <c r="J53" s="101"/>
      <c r="K53" s="101"/>
      <c r="L53" s="1"/>
      <c r="M53" s="101"/>
      <c r="N53" s="102"/>
      <c r="O53" s="79"/>
      <c r="P53" s="79"/>
      <c r="Q53" s="76"/>
      <c r="R53" s="108"/>
      <c r="S53" s="4"/>
      <c r="AB53" s="6"/>
      <c r="AE53" s="110"/>
      <c r="AF53" s="119"/>
      <c r="AG53" s="119"/>
    </row>
    <row r="54" spans="1:33" s="3" customFormat="1" ht="45" customHeight="1" x14ac:dyDescent="0.2">
      <c r="A54" s="1"/>
      <c r="B54" s="188"/>
      <c r="C54" s="97"/>
      <c r="D54" s="98"/>
      <c r="E54" s="1"/>
      <c r="F54" s="99"/>
      <c r="G54" s="1"/>
      <c r="H54" s="100"/>
      <c r="I54" s="101"/>
      <c r="J54" s="101"/>
      <c r="K54" s="101"/>
      <c r="L54" s="1"/>
      <c r="M54" s="101"/>
      <c r="N54" s="102"/>
      <c r="O54" s="79"/>
      <c r="P54" s="79"/>
      <c r="Q54" s="76"/>
      <c r="R54" s="108"/>
      <c r="S54" s="4"/>
      <c r="AB54" s="6"/>
      <c r="AE54" s="110"/>
      <c r="AF54" s="119"/>
      <c r="AG54" s="119"/>
    </row>
    <row r="55" spans="1:33" s="3" customFormat="1" ht="45" customHeight="1" x14ac:dyDescent="0.2">
      <c r="A55" s="1"/>
      <c r="B55" s="188"/>
      <c r="C55" s="97"/>
      <c r="D55" s="98"/>
      <c r="E55" s="1"/>
      <c r="F55" s="99"/>
      <c r="G55" s="1"/>
      <c r="H55" s="100"/>
      <c r="I55" s="101"/>
      <c r="J55" s="101"/>
      <c r="K55" s="101"/>
      <c r="L55" s="1"/>
      <c r="M55" s="101"/>
      <c r="N55" s="102"/>
      <c r="O55" s="79"/>
      <c r="P55" s="79"/>
      <c r="Q55" s="76"/>
      <c r="R55" s="108"/>
      <c r="S55" s="4"/>
      <c r="AB55" s="6"/>
      <c r="AE55" s="110"/>
      <c r="AF55" s="119"/>
      <c r="AG55" s="119"/>
    </row>
    <row r="56" spans="1:33" s="3" customFormat="1" ht="45" customHeight="1" x14ac:dyDescent="0.2">
      <c r="A56" s="1"/>
      <c r="B56" s="188"/>
      <c r="C56" s="97"/>
      <c r="D56" s="98"/>
      <c r="E56" s="1"/>
      <c r="F56" s="99"/>
      <c r="G56" s="1"/>
      <c r="H56" s="100"/>
      <c r="I56" s="101"/>
      <c r="J56" s="101"/>
      <c r="K56" s="101"/>
      <c r="L56" s="1"/>
      <c r="M56" s="101"/>
      <c r="N56" s="102"/>
      <c r="O56" s="79"/>
      <c r="P56" s="79"/>
      <c r="Q56" s="76"/>
      <c r="R56" s="108"/>
      <c r="S56" s="4"/>
      <c r="AB56" s="6"/>
      <c r="AE56" s="110"/>
      <c r="AF56" s="119"/>
      <c r="AG56" s="119"/>
    </row>
    <row r="57" spans="1:33" s="3" customFormat="1" ht="45" customHeight="1" x14ac:dyDescent="0.2">
      <c r="A57" s="1"/>
      <c r="B57" s="188"/>
      <c r="C57" s="97"/>
      <c r="D57" s="98"/>
      <c r="E57" s="1"/>
      <c r="F57" s="99"/>
      <c r="G57" s="1"/>
      <c r="H57" s="100"/>
      <c r="I57" s="101"/>
      <c r="J57" s="101"/>
      <c r="K57" s="101"/>
      <c r="L57" s="1"/>
      <c r="M57" s="101"/>
      <c r="N57" s="102"/>
      <c r="O57" s="79"/>
      <c r="P57" s="79"/>
      <c r="Q57" s="76"/>
      <c r="R57" s="108"/>
      <c r="S57" s="4"/>
      <c r="AB57" s="6"/>
      <c r="AE57" s="110"/>
      <c r="AF57" s="119"/>
      <c r="AG57" s="119"/>
    </row>
    <row r="58" spans="1:33" s="3" customFormat="1" ht="45" customHeight="1" x14ac:dyDescent="0.2">
      <c r="A58" s="1"/>
      <c r="B58" s="188"/>
      <c r="C58" s="97"/>
      <c r="D58" s="98"/>
      <c r="E58" s="1"/>
      <c r="F58" s="99"/>
      <c r="G58" s="1"/>
      <c r="H58" s="100"/>
      <c r="I58" s="101"/>
      <c r="J58" s="101"/>
      <c r="K58" s="101"/>
      <c r="L58" s="1"/>
      <c r="M58" s="101"/>
      <c r="N58" s="102"/>
      <c r="O58" s="78"/>
      <c r="P58" s="78"/>
      <c r="Q58" s="76"/>
      <c r="R58" s="108"/>
      <c r="S58" s="4"/>
      <c r="AB58" s="6"/>
      <c r="AE58" s="110"/>
      <c r="AF58" s="119"/>
      <c r="AG58" s="119"/>
    </row>
    <row r="59" spans="1:33" s="3" customFormat="1" ht="45" customHeight="1" x14ac:dyDescent="0.2">
      <c r="A59" s="1"/>
      <c r="B59" s="188"/>
      <c r="C59" s="97"/>
      <c r="D59" s="98"/>
      <c r="E59" s="1"/>
      <c r="F59" s="99"/>
      <c r="G59" s="1"/>
      <c r="H59" s="100"/>
      <c r="I59" s="101"/>
      <c r="J59" s="101"/>
      <c r="K59" s="101"/>
      <c r="L59" s="1"/>
      <c r="M59" s="101"/>
      <c r="N59" s="102"/>
      <c r="O59" s="78"/>
      <c r="P59" s="78"/>
      <c r="Q59" s="76"/>
      <c r="R59" s="108"/>
      <c r="S59" s="4"/>
      <c r="AB59" s="6"/>
      <c r="AE59" s="110"/>
      <c r="AF59" s="119"/>
      <c r="AG59" s="119"/>
    </row>
    <row r="60" spans="1:33" s="3" customFormat="1" ht="45" customHeight="1" x14ac:dyDescent="0.2">
      <c r="A60" s="1"/>
      <c r="B60" s="188"/>
      <c r="C60" s="97"/>
      <c r="D60" s="98"/>
      <c r="E60" s="1"/>
      <c r="F60" s="99"/>
      <c r="G60" s="1"/>
      <c r="H60" s="100"/>
      <c r="I60" s="101"/>
      <c r="J60" s="101"/>
      <c r="K60" s="101"/>
      <c r="L60" s="1"/>
      <c r="M60" s="101"/>
      <c r="N60" s="102"/>
      <c r="O60" s="78"/>
      <c r="P60" s="78"/>
      <c r="Q60" s="76"/>
      <c r="R60" s="108"/>
      <c r="S60" s="4"/>
      <c r="AB60" s="6"/>
      <c r="AE60" s="110"/>
      <c r="AF60" s="119"/>
      <c r="AG60" s="119"/>
    </row>
    <row r="61" spans="1:33" s="3" customFormat="1" ht="45" customHeight="1" x14ac:dyDescent="0.2">
      <c r="A61" s="1"/>
      <c r="B61" s="188"/>
      <c r="C61" s="97"/>
      <c r="D61" s="98"/>
      <c r="E61" s="1"/>
      <c r="F61" s="99"/>
      <c r="G61" s="1"/>
      <c r="H61" s="100"/>
      <c r="I61" s="101"/>
      <c r="J61" s="101"/>
      <c r="K61" s="101"/>
      <c r="L61" s="1"/>
      <c r="M61" s="101"/>
      <c r="N61" s="102"/>
      <c r="O61" s="78"/>
      <c r="P61" s="78"/>
      <c r="Q61" s="76"/>
      <c r="R61" s="108"/>
      <c r="S61" s="4"/>
      <c r="AB61" s="6"/>
      <c r="AE61" s="110"/>
      <c r="AF61" s="119"/>
      <c r="AG61" s="119"/>
    </row>
    <row r="62" spans="1:33" s="3" customFormat="1" ht="45" customHeight="1" x14ac:dyDescent="0.2">
      <c r="A62" s="1"/>
      <c r="B62" s="188"/>
      <c r="C62" s="97"/>
      <c r="D62" s="98"/>
      <c r="E62" s="1"/>
      <c r="F62" s="99"/>
      <c r="G62" s="1"/>
      <c r="H62" s="100"/>
      <c r="I62" s="101"/>
      <c r="J62" s="101"/>
      <c r="K62" s="101"/>
      <c r="L62" s="1"/>
      <c r="M62" s="101"/>
      <c r="N62" s="102"/>
      <c r="O62" s="78"/>
      <c r="P62" s="78"/>
      <c r="Q62" s="76"/>
      <c r="R62" s="108"/>
      <c r="S62" s="4"/>
      <c r="AB62" s="6"/>
      <c r="AE62" s="110"/>
      <c r="AF62" s="119"/>
      <c r="AG62" s="119"/>
    </row>
    <row r="63" spans="1:33" s="3" customFormat="1" ht="45" customHeight="1" x14ac:dyDescent="0.2">
      <c r="A63" s="1"/>
      <c r="B63" s="188"/>
      <c r="C63" s="97"/>
      <c r="D63" s="98"/>
      <c r="E63" s="1"/>
      <c r="F63" s="99"/>
      <c r="G63" s="1"/>
      <c r="H63" s="100"/>
      <c r="I63" s="101"/>
      <c r="J63" s="101"/>
      <c r="K63" s="101"/>
      <c r="L63" s="1"/>
      <c r="M63" s="101"/>
      <c r="N63" s="102"/>
      <c r="O63" s="78"/>
      <c r="P63" s="78"/>
      <c r="Q63" s="76"/>
      <c r="R63" s="108"/>
      <c r="S63" s="4"/>
      <c r="AB63" s="6"/>
      <c r="AE63" s="110"/>
      <c r="AF63" s="119"/>
      <c r="AG63" s="119"/>
    </row>
    <row r="64" spans="1:33" s="3" customFormat="1" ht="45" customHeight="1" x14ac:dyDescent="0.2">
      <c r="A64" s="1"/>
      <c r="B64" s="188"/>
      <c r="C64" s="97"/>
      <c r="D64" s="98"/>
      <c r="E64" s="1"/>
      <c r="F64" s="99"/>
      <c r="G64" s="1"/>
      <c r="H64" s="100"/>
      <c r="I64" s="101"/>
      <c r="J64" s="101"/>
      <c r="K64" s="101"/>
      <c r="L64" s="1"/>
      <c r="M64" s="101"/>
      <c r="N64" s="102"/>
      <c r="O64" s="78"/>
      <c r="P64" s="78"/>
      <c r="Q64" s="76"/>
      <c r="R64" s="108"/>
      <c r="S64" s="4"/>
      <c r="AB64" s="6"/>
      <c r="AE64" s="110"/>
      <c r="AF64" s="119"/>
      <c r="AG64" s="119"/>
    </row>
    <row r="65" spans="1:33" s="3" customFormat="1" ht="45" customHeight="1" x14ac:dyDescent="0.2">
      <c r="A65" s="1"/>
      <c r="B65" s="188"/>
      <c r="C65" s="97"/>
      <c r="D65" s="98"/>
      <c r="E65" s="1"/>
      <c r="F65" s="99"/>
      <c r="G65" s="1"/>
      <c r="H65" s="100"/>
      <c r="I65" s="101"/>
      <c r="J65" s="101"/>
      <c r="K65" s="101"/>
      <c r="L65" s="1"/>
      <c r="M65" s="101"/>
      <c r="N65" s="102"/>
      <c r="O65" s="78"/>
      <c r="P65" s="78"/>
      <c r="Q65" s="76"/>
      <c r="R65" s="108"/>
      <c r="S65" s="4"/>
      <c r="AB65" s="6"/>
      <c r="AE65" s="110"/>
      <c r="AF65" s="119"/>
      <c r="AG65" s="119"/>
    </row>
    <row r="66" spans="1:33" s="3" customFormat="1" ht="45" customHeight="1" x14ac:dyDescent="0.2">
      <c r="A66" s="1"/>
      <c r="B66" s="188"/>
      <c r="C66" s="97"/>
      <c r="D66" s="98"/>
      <c r="E66" s="1"/>
      <c r="F66" s="99"/>
      <c r="G66" s="1"/>
      <c r="H66" s="100"/>
      <c r="I66" s="101"/>
      <c r="J66" s="101"/>
      <c r="K66" s="101"/>
      <c r="L66" s="1"/>
      <c r="M66" s="101"/>
      <c r="N66" s="102"/>
      <c r="O66" s="78"/>
      <c r="P66" s="78"/>
      <c r="Q66" s="76"/>
      <c r="R66" s="108"/>
      <c r="S66" s="4"/>
      <c r="AB66" s="6"/>
      <c r="AE66" s="110"/>
      <c r="AF66" s="119"/>
      <c r="AG66" s="119"/>
    </row>
    <row r="67" spans="1:33" s="3" customFormat="1" ht="45" customHeight="1" x14ac:dyDescent="0.2">
      <c r="A67" s="1"/>
      <c r="B67" s="188"/>
      <c r="C67" s="97"/>
      <c r="D67" s="98"/>
      <c r="E67" s="1"/>
      <c r="F67" s="99"/>
      <c r="G67" s="1"/>
      <c r="H67" s="100"/>
      <c r="I67" s="101"/>
      <c r="J67" s="101"/>
      <c r="K67" s="101"/>
      <c r="L67" s="1"/>
      <c r="M67" s="101"/>
      <c r="N67" s="102"/>
      <c r="O67" s="78"/>
      <c r="P67" s="78"/>
      <c r="Q67" s="76"/>
      <c r="R67" s="108"/>
      <c r="S67" s="4"/>
      <c r="AB67" s="6"/>
      <c r="AE67" s="110"/>
      <c r="AF67" s="119"/>
      <c r="AG67" s="119"/>
    </row>
    <row r="68" spans="1:33" s="3" customFormat="1" ht="45" customHeight="1" x14ac:dyDescent="0.2">
      <c r="A68" s="1"/>
      <c r="B68" s="188"/>
      <c r="C68" s="97"/>
      <c r="D68" s="98"/>
      <c r="E68" s="1"/>
      <c r="F68" s="99"/>
      <c r="G68" s="1"/>
      <c r="H68" s="100"/>
      <c r="I68" s="101"/>
      <c r="J68" s="101"/>
      <c r="K68" s="101"/>
      <c r="L68" s="1"/>
      <c r="M68" s="101"/>
      <c r="N68" s="102"/>
      <c r="O68" s="78"/>
      <c r="P68" s="78"/>
      <c r="Q68" s="76"/>
      <c r="R68" s="108"/>
      <c r="S68" s="4"/>
      <c r="AB68" s="6"/>
      <c r="AE68" s="110"/>
      <c r="AF68" s="119"/>
      <c r="AG68" s="119"/>
    </row>
    <row r="69" spans="1:33" s="3" customFormat="1" ht="45" customHeight="1" x14ac:dyDescent="0.2">
      <c r="A69" s="1"/>
      <c r="B69" s="188"/>
      <c r="C69" s="97"/>
      <c r="D69" s="98"/>
      <c r="E69" s="1"/>
      <c r="F69" s="99"/>
      <c r="G69" s="1"/>
      <c r="H69" s="100"/>
      <c r="I69" s="101"/>
      <c r="J69" s="101"/>
      <c r="K69" s="101"/>
      <c r="L69" s="1"/>
      <c r="M69" s="101"/>
      <c r="N69" s="102"/>
      <c r="O69" s="78"/>
      <c r="P69" s="78"/>
      <c r="Q69" s="76"/>
      <c r="R69" s="108"/>
      <c r="S69" s="4"/>
      <c r="AB69" s="6"/>
      <c r="AE69" s="110"/>
      <c r="AF69" s="119"/>
      <c r="AG69" s="119"/>
    </row>
    <row r="70" spans="1:33" s="3" customFormat="1" ht="45" customHeight="1" x14ac:dyDescent="0.2">
      <c r="A70" s="1"/>
      <c r="B70" s="188"/>
      <c r="C70" s="97"/>
      <c r="D70" s="98"/>
      <c r="E70" s="1"/>
      <c r="F70" s="99"/>
      <c r="G70" s="1"/>
      <c r="H70" s="100"/>
      <c r="I70" s="101"/>
      <c r="J70" s="101"/>
      <c r="K70" s="101"/>
      <c r="L70" s="1"/>
      <c r="M70" s="101"/>
      <c r="N70" s="102"/>
      <c r="O70" s="78"/>
      <c r="P70" s="78"/>
      <c r="Q70" s="76"/>
      <c r="R70" s="108"/>
      <c r="S70" s="4"/>
      <c r="AB70" s="6"/>
      <c r="AE70" s="110"/>
      <c r="AF70" s="119"/>
      <c r="AG70" s="119"/>
    </row>
    <row r="71" spans="1:33" s="3" customFormat="1" ht="45" customHeight="1" x14ac:dyDescent="0.2">
      <c r="A71" s="1"/>
      <c r="B71" s="188"/>
      <c r="C71" s="97"/>
      <c r="D71" s="98"/>
      <c r="E71" s="1"/>
      <c r="F71" s="99"/>
      <c r="G71" s="1"/>
      <c r="H71" s="100"/>
      <c r="I71" s="101"/>
      <c r="J71" s="101"/>
      <c r="K71" s="101"/>
      <c r="L71" s="1"/>
      <c r="M71" s="101"/>
      <c r="N71" s="102"/>
      <c r="O71" s="78"/>
      <c r="P71" s="78"/>
      <c r="Q71" s="76"/>
      <c r="R71" s="108"/>
      <c r="S71" s="4"/>
      <c r="AB71" s="6"/>
      <c r="AE71" s="110"/>
      <c r="AF71" s="119"/>
      <c r="AG71" s="119"/>
    </row>
    <row r="72" spans="1:33" s="3" customFormat="1" ht="45" customHeight="1" x14ac:dyDescent="0.2">
      <c r="A72" s="1"/>
      <c r="B72" s="188"/>
      <c r="C72" s="97"/>
      <c r="D72" s="98"/>
      <c r="E72" s="1"/>
      <c r="F72" s="99"/>
      <c r="G72" s="1"/>
      <c r="H72" s="100"/>
      <c r="I72" s="101"/>
      <c r="J72" s="101"/>
      <c r="K72" s="101"/>
      <c r="L72" s="1"/>
      <c r="M72" s="101"/>
      <c r="N72" s="102"/>
      <c r="O72" s="78"/>
      <c r="P72" s="78"/>
      <c r="Q72" s="76"/>
      <c r="R72" s="108"/>
      <c r="S72" s="4"/>
      <c r="AB72" s="6"/>
      <c r="AE72" s="110"/>
      <c r="AF72" s="119"/>
      <c r="AG72" s="119"/>
    </row>
    <row r="73" spans="1:33" s="3" customFormat="1" ht="45" customHeight="1" x14ac:dyDescent="0.2">
      <c r="A73" s="1"/>
      <c r="B73" s="188"/>
      <c r="C73" s="97"/>
      <c r="D73" s="98"/>
      <c r="E73" s="1"/>
      <c r="F73" s="99"/>
      <c r="G73" s="1"/>
      <c r="H73" s="100"/>
      <c r="I73" s="101"/>
      <c r="J73" s="101"/>
      <c r="K73" s="101"/>
      <c r="L73" s="1"/>
      <c r="M73" s="101"/>
      <c r="N73" s="102"/>
      <c r="O73" s="78"/>
      <c r="P73" s="78"/>
      <c r="Q73" s="76"/>
      <c r="R73" s="108"/>
      <c r="S73" s="4"/>
      <c r="AB73" s="6"/>
      <c r="AE73" s="110"/>
      <c r="AF73" s="119"/>
      <c r="AG73" s="119"/>
    </row>
    <row r="74" spans="1:33" s="3" customFormat="1" ht="45" customHeight="1" x14ac:dyDescent="0.2">
      <c r="A74" s="1"/>
      <c r="B74" s="188"/>
      <c r="C74" s="97"/>
      <c r="D74" s="98"/>
      <c r="E74" s="1"/>
      <c r="F74" s="99"/>
      <c r="G74" s="1"/>
      <c r="H74" s="100"/>
      <c r="I74" s="101"/>
      <c r="J74" s="101"/>
      <c r="K74" s="101"/>
      <c r="L74" s="1"/>
      <c r="M74" s="101"/>
      <c r="N74" s="102"/>
      <c r="O74" s="78"/>
      <c r="P74" s="78"/>
      <c r="Q74" s="76"/>
      <c r="R74" s="108"/>
      <c r="S74" s="4"/>
      <c r="AB74" s="6"/>
      <c r="AE74" s="110"/>
      <c r="AF74" s="119"/>
      <c r="AG74" s="119"/>
    </row>
    <row r="75" spans="1:33" s="3" customFormat="1" ht="45" customHeight="1" x14ac:dyDescent="0.2">
      <c r="A75" s="1"/>
      <c r="B75" s="188"/>
      <c r="C75" s="97"/>
      <c r="D75" s="98"/>
      <c r="E75" s="1"/>
      <c r="F75" s="99"/>
      <c r="G75" s="1"/>
      <c r="H75" s="100"/>
      <c r="I75" s="101"/>
      <c r="J75" s="101"/>
      <c r="K75" s="101"/>
      <c r="L75" s="1"/>
      <c r="M75" s="101"/>
      <c r="N75" s="102"/>
      <c r="O75" s="78"/>
      <c r="P75" s="78"/>
      <c r="Q75" s="76"/>
      <c r="R75" s="108"/>
      <c r="S75" s="4"/>
      <c r="AB75" s="6"/>
      <c r="AE75" s="110"/>
      <c r="AF75" s="119"/>
      <c r="AG75" s="119"/>
    </row>
    <row r="76" spans="1:33" s="3" customFormat="1" ht="45" customHeight="1" x14ac:dyDescent="0.2">
      <c r="A76" s="1"/>
      <c r="B76" s="188"/>
      <c r="C76" s="97"/>
      <c r="D76" s="98"/>
      <c r="E76" s="1"/>
      <c r="F76" s="99"/>
      <c r="G76" s="1"/>
      <c r="H76" s="100"/>
      <c r="I76" s="101"/>
      <c r="J76" s="101"/>
      <c r="K76" s="101"/>
      <c r="L76" s="1"/>
      <c r="M76" s="101"/>
      <c r="N76" s="102"/>
      <c r="O76" s="78"/>
      <c r="P76" s="78"/>
      <c r="Q76" s="76"/>
      <c r="R76" s="108"/>
      <c r="S76" s="4"/>
      <c r="AB76" s="6"/>
      <c r="AE76" s="110"/>
      <c r="AF76" s="119"/>
      <c r="AG76" s="119"/>
    </row>
    <row r="77" spans="1:33" s="3" customFormat="1" ht="45" customHeight="1" x14ac:dyDescent="0.2">
      <c r="A77" s="1"/>
      <c r="B77" s="188"/>
      <c r="C77" s="97"/>
      <c r="D77" s="98"/>
      <c r="E77" s="1"/>
      <c r="F77" s="99"/>
      <c r="G77" s="1"/>
      <c r="H77" s="100"/>
      <c r="I77" s="101"/>
      <c r="J77" s="101"/>
      <c r="K77" s="101"/>
      <c r="L77" s="1"/>
      <c r="M77" s="101"/>
      <c r="N77" s="102"/>
      <c r="O77" s="78"/>
      <c r="P77" s="78"/>
      <c r="Q77" s="76"/>
      <c r="R77" s="108"/>
      <c r="S77" s="4"/>
      <c r="AB77" s="6"/>
      <c r="AE77" s="110"/>
      <c r="AF77" s="119"/>
      <c r="AG77" s="119"/>
    </row>
    <row r="78" spans="1:33" s="3" customFormat="1" ht="45" customHeight="1" x14ac:dyDescent="0.2">
      <c r="A78" s="1"/>
      <c r="B78" s="188"/>
      <c r="C78" s="97"/>
      <c r="D78" s="98"/>
      <c r="E78" s="1"/>
      <c r="F78" s="99"/>
      <c r="G78" s="1"/>
      <c r="H78" s="100"/>
      <c r="I78" s="101"/>
      <c r="J78" s="101"/>
      <c r="K78" s="101"/>
      <c r="L78" s="1"/>
      <c r="M78" s="101"/>
      <c r="N78" s="102"/>
      <c r="O78" s="78"/>
      <c r="P78" s="78"/>
      <c r="Q78" s="76"/>
      <c r="R78" s="108"/>
      <c r="S78" s="4"/>
      <c r="AB78" s="6"/>
      <c r="AE78" s="110"/>
      <c r="AF78" s="119"/>
      <c r="AG78" s="119"/>
    </row>
    <row r="79" spans="1:33" s="3" customFormat="1" ht="45" customHeight="1" x14ac:dyDescent="0.2">
      <c r="A79" s="1"/>
      <c r="B79" s="188"/>
      <c r="C79" s="97"/>
      <c r="D79" s="98"/>
      <c r="E79" s="1"/>
      <c r="F79" s="99"/>
      <c r="G79" s="1"/>
      <c r="H79" s="100"/>
      <c r="I79" s="101"/>
      <c r="J79" s="101"/>
      <c r="K79" s="101"/>
      <c r="L79" s="1"/>
      <c r="M79" s="101"/>
      <c r="N79" s="102"/>
      <c r="O79" s="78"/>
      <c r="P79" s="78"/>
      <c r="Q79" s="76"/>
      <c r="R79" s="108"/>
      <c r="S79" s="4"/>
      <c r="AB79" s="6"/>
      <c r="AE79" s="110"/>
      <c r="AF79" s="119"/>
      <c r="AG79" s="119"/>
    </row>
    <row r="80" spans="1:33" s="3" customFormat="1" ht="45" customHeight="1" x14ac:dyDescent="0.2">
      <c r="A80" s="1"/>
      <c r="B80" s="188"/>
      <c r="C80" s="97"/>
      <c r="D80" s="98"/>
      <c r="E80" s="1"/>
      <c r="F80" s="99"/>
      <c r="G80" s="1"/>
      <c r="H80" s="100"/>
      <c r="I80" s="101"/>
      <c r="J80" s="101"/>
      <c r="K80" s="101"/>
      <c r="L80" s="1"/>
      <c r="M80" s="101"/>
      <c r="N80" s="102"/>
      <c r="O80" s="78"/>
      <c r="P80" s="78"/>
      <c r="Q80" s="76"/>
      <c r="R80" s="108"/>
      <c r="S80" s="4"/>
      <c r="AB80" s="6"/>
      <c r="AE80" s="110"/>
      <c r="AF80" s="119"/>
      <c r="AG80" s="119"/>
    </row>
    <row r="81" spans="1:33" s="3" customFormat="1" ht="45" customHeight="1" x14ac:dyDescent="0.2">
      <c r="A81" s="1"/>
      <c r="B81" s="188"/>
      <c r="C81" s="97"/>
      <c r="D81" s="98"/>
      <c r="E81" s="1"/>
      <c r="F81" s="99"/>
      <c r="G81" s="1"/>
      <c r="H81" s="100"/>
      <c r="I81" s="101"/>
      <c r="J81" s="101"/>
      <c r="K81" s="101"/>
      <c r="L81" s="1"/>
      <c r="M81" s="101"/>
      <c r="N81" s="102"/>
      <c r="O81" s="78"/>
      <c r="P81" s="78"/>
      <c r="Q81" s="76"/>
      <c r="R81" s="108"/>
      <c r="S81" s="4"/>
      <c r="AB81" s="6"/>
      <c r="AE81" s="110"/>
      <c r="AF81" s="119"/>
      <c r="AG81" s="119"/>
    </row>
    <row r="82" spans="1:33" s="3" customFormat="1" ht="45" customHeight="1" x14ac:dyDescent="0.2">
      <c r="A82" s="1"/>
      <c r="B82" s="188"/>
      <c r="C82" s="97"/>
      <c r="D82" s="98"/>
      <c r="E82" s="1"/>
      <c r="F82" s="99"/>
      <c r="G82" s="1"/>
      <c r="H82" s="100"/>
      <c r="I82" s="101"/>
      <c r="J82" s="101"/>
      <c r="K82" s="101"/>
      <c r="L82" s="1"/>
      <c r="M82" s="101"/>
      <c r="N82" s="102"/>
      <c r="O82" s="78"/>
      <c r="P82" s="78"/>
      <c r="Q82" s="76"/>
      <c r="R82" s="108"/>
      <c r="S82" s="4"/>
      <c r="AB82" s="6"/>
      <c r="AE82" s="110"/>
      <c r="AF82" s="119"/>
      <c r="AG82" s="119"/>
    </row>
    <row r="83" spans="1:33" s="3" customFormat="1" ht="45" customHeight="1" x14ac:dyDescent="0.2">
      <c r="A83" s="1"/>
      <c r="B83" s="188"/>
      <c r="C83" s="97"/>
      <c r="D83" s="98"/>
      <c r="E83" s="1"/>
      <c r="F83" s="99"/>
      <c r="G83" s="1"/>
      <c r="H83" s="100"/>
      <c r="I83" s="101"/>
      <c r="J83" s="101"/>
      <c r="K83" s="101"/>
      <c r="L83" s="1"/>
      <c r="M83" s="101"/>
      <c r="N83" s="102"/>
      <c r="O83" s="78"/>
      <c r="P83" s="78"/>
      <c r="Q83" s="76"/>
      <c r="R83" s="108"/>
      <c r="S83" s="4"/>
      <c r="AB83" s="6"/>
      <c r="AE83" s="110"/>
      <c r="AF83" s="119"/>
      <c r="AG83" s="119"/>
    </row>
    <row r="84" spans="1:33" s="3" customFormat="1" ht="45" customHeight="1" x14ac:dyDescent="0.2">
      <c r="A84" s="1"/>
      <c r="B84" s="188"/>
      <c r="C84" s="97"/>
      <c r="D84" s="98"/>
      <c r="E84" s="1"/>
      <c r="F84" s="99"/>
      <c r="G84" s="1"/>
      <c r="H84" s="100"/>
      <c r="I84" s="101"/>
      <c r="J84" s="101"/>
      <c r="K84" s="101"/>
      <c r="L84" s="1"/>
      <c r="M84" s="101"/>
      <c r="N84" s="102"/>
      <c r="O84" s="78"/>
      <c r="P84" s="78"/>
      <c r="Q84" s="76"/>
      <c r="R84" s="108"/>
      <c r="S84" s="4"/>
      <c r="AB84" s="6"/>
      <c r="AE84" s="110"/>
      <c r="AF84" s="119"/>
      <c r="AG84" s="119"/>
    </row>
    <row r="85" spans="1:33" s="3" customFormat="1" ht="45" customHeight="1" x14ac:dyDescent="0.2">
      <c r="A85" s="1"/>
      <c r="B85" s="188"/>
      <c r="C85" s="97"/>
      <c r="D85" s="98"/>
      <c r="E85" s="1"/>
      <c r="F85" s="99"/>
      <c r="G85" s="1"/>
      <c r="H85" s="100"/>
      <c r="I85" s="101"/>
      <c r="J85" s="101"/>
      <c r="K85" s="101"/>
      <c r="L85" s="1"/>
      <c r="M85" s="101"/>
      <c r="N85" s="102"/>
      <c r="O85" s="78"/>
      <c r="P85" s="78"/>
      <c r="Q85" s="76"/>
      <c r="R85" s="108"/>
      <c r="S85" s="4"/>
      <c r="AB85" s="6"/>
      <c r="AE85" s="110"/>
      <c r="AF85" s="119"/>
      <c r="AG85" s="119"/>
    </row>
    <row r="86" spans="1:33" s="3" customFormat="1" ht="45" customHeight="1" x14ac:dyDescent="0.2">
      <c r="A86" s="1"/>
      <c r="B86" s="188"/>
      <c r="C86" s="97"/>
      <c r="D86" s="98"/>
      <c r="E86" s="1"/>
      <c r="F86" s="99"/>
      <c r="G86" s="1"/>
      <c r="H86" s="100"/>
      <c r="I86" s="101"/>
      <c r="J86" s="101"/>
      <c r="K86" s="101"/>
      <c r="L86" s="1"/>
      <c r="M86" s="101"/>
      <c r="N86" s="102"/>
      <c r="O86" s="78"/>
      <c r="P86" s="78"/>
      <c r="Q86" s="76"/>
      <c r="R86" s="108"/>
      <c r="S86" s="4"/>
      <c r="AB86" s="6"/>
      <c r="AE86" s="110"/>
      <c r="AF86" s="119"/>
      <c r="AG86" s="119"/>
    </row>
    <row r="87" spans="1:33" s="3" customFormat="1" ht="45" customHeight="1" x14ac:dyDescent="0.2">
      <c r="A87" s="1"/>
      <c r="B87" s="188"/>
      <c r="C87" s="97"/>
      <c r="D87" s="98"/>
      <c r="E87" s="1"/>
      <c r="F87" s="99"/>
      <c r="G87" s="1"/>
      <c r="H87" s="100"/>
      <c r="I87" s="101"/>
      <c r="J87" s="101"/>
      <c r="K87" s="101"/>
      <c r="L87" s="1"/>
      <c r="M87" s="101"/>
      <c r="N87" s="102"/>
      <c r="O87" s="78"/>
      <c r="P87" s="78"/>
      <c r="Q87" s="76"/>
      <c r="R87" s="108"/>
      <c r="S87" s="4"/>
      <c r="AB87" s="6"/>
      <c r="AE87" s="110"/>
      <c r="AF87" s="119"/>
      <c r="AG87" s="119"/>
    </row>
    <row r="88" spans="1:33" s="3" customFormat="1" ht="45" customHeight="1" x14ac:dyDescent="0.2">
      <c r="A88" s="1"/>
      <c r="B88" s="188"/>
      <c r="C88" s="97"/>
      <c r="D88" s="98"/>
      <c r="E88" s="1"/>
      <c r="F88" s="99"/>
      <c r="G88" s="1"/>
      <c r="H88" s="100"/>
      <c r="I88" s="101"/>
      <c r="J88" s="101"/>
      <c r="K88" s="101"/>
      <c r="L88" s="1"/>
      <c r="M88" s="101"/>
      <c r="N88" s="102"/>
      <c r="O88" s="78"/>
      <c r="P88" s="78"/>
      <c r="Q88" s="76"/>
      <c r="R88" s="108"/>
      <c r="S88" s="4"/>
      <c r="AB88" s="6"/>
      <c r="AE88" s="110"/>
      <c r="AF88" s="119"/>
      <c r="AG88" s="119"/>
    </row>
    <row r="89" spans="1:33" s="3" customFormat="1" ht="45" customHeight="1" x14ac:dyDescent="0.2">
      <c r="A89" s="1"/>
      <c r="B89" s="188"/>
      <c r="C89" s="97"/>
      <c r="D89" s="98"/>
      <c r="E89" s="1"/>
      <c r="F89" s="99"/>
      <c r="G89" s="1"/>
      <c r="H89" s="100"/>
      <c r="I89" s="101"/>
      <c r="J89" s="101"/>
      <c r="K89" s="101"/>
      <c r="L89" s="1"/>
      <c r="M89" s="101"/>
      <c r="N89" s="102"/>
      <c r="O89" s="78"/>
      <c r="P89" s="78"/>
      <c r="Q89" s="76"/>
      <c r="R89" s="108"/>
      <c r="S89" s="4"/>
      <c r="AB89" s="6"/>
      <c r="AE89" s="110"/>
      <c r="AF89" s="119"/>
      <c r="AG89" s="119"/>
    </row>
    <row r="90" spans="1:33" s="3" customFormat="1" ht="45" customHeight="1" x14ac:dyDescent="0.2">
      <c r="A90" s="1"/>
      <c r="B90" s="188"/>
      <c r="C90" s="97"/>
      <c r="D90" s="98"/>
      <c r="E90" s="1"/>
      <c r="F90" s="99"/>
      <c r="G90" s="1"/>
      <c r="H90" s="100"/>
      <c r="I90" s="101"/>
      <c r="J90" s="101"/>
      <c r="K90" s="101"/>
      <c r="L90" s="1"/>
      <c r="M90" s="101"/>
      <c r="N90" s="102"/>
      <c r="O90" s="78"/>
      <c r="P90" s="78"/>
      <c r="Q90" s="76"/>
      <c r="R90" s="108"/>
      <c r="S90" s="4"/>
      <c r="AB90" s="6"/>
      <c r="AE90" s="110"/>
      <c r="AF90" s="119"/>
      <c r="AG90" s="119"/>
    </row>
    <row r="91" spans="1:33" s="3" customFormat="1" ht="45" customHeight="1" x14ac:dyDescent="0.2">
      <c r="A91" s="1"/>
      <c r="B91" s="188"/>
      <c r="C91" s="97"/>
      <c r="D91" s="98"/>
      <c r="E91" s="1"/>
      <c r="F91" s="99"/>
      <c r="G91" s="1"/>
      <c r="H91" s="100"/>
      <c r="I91" s="101"/>
      <c r="J91" s="101"/>
      <c r="K91" s="101"/>
      <c r="L91" s="1"/>
      <c r="M91" s="101"/>
      <c r="N91" s="102"/>
      <c r="O91" s="78"/>
      <c r="P91" s="78"/>
      <c r="Q91" s="76"/>
      <c r="R91" s="108"/>
      <c r="S91" s="4"/>
      <c r="AB91" s="6"/>
      <c r="AE91" s="110"/>
      <c r="AF91" s="119"/>
      <c r="AG91" s="119"/>
    </row>
    <row r="92" spans="1:33" s="3" customFormat="1" ht="45" customHeight="1" x14ac:dyDescent="0.2">
      <c r="A92" s="1"/>
      <c r="B92" s="188"/>
      <c r="C92" s="97"/>
      <c r="D92" s="98"/>
      <c r="E92" s="1"/>
      <c r="F92" s="99"/>
      <c r="G92" s="1"/>
      <c r="H92" s="100"/>
      <c r="I92" s="101"/>
      <c r="J92" s="101"/>
      <c r="K92" s="101"/>
      <c r="L92" s="1"/>
      <c r="M92" s="101"/>
      <c r="N92" s="102"/>
      <c r="O92" s="78"/>
      <c r="P92" s="78"/>
      <c r="Q92" s="76"/>
      <c r="R92" s="108"/>
      <c r="S92" s="4"/>
      <c r="AB92" s="6"/>
      <c r="AE92" s="110"/>
      <c r="AF92" s="119"/>
      <c r="AG92" s="119"/>
    </row>
    <row r="93" spans="1:33" s="3" customFormat="1" ht="45" customHeight="1" x14ac:dyDescent="0.2">
      <c r="A93" s="1"/>
      <c r="B93" s="188"/>
      <c r="C93" s="97"/>
      <c r="D93" s="98"/>
      <c r="E93" s="1"/>
      <c r="F93" s="99"/>
      <c r="G93" s="1"/>
      <c r="H93" s="100"/>
      <c r="I93" s="101"/>
      <c r="J93" s="101"/>
      <c r="K93" s="101"/>
      <c r="L93" s="1"/>
      <c r="M93" s="101"/>
      <c r="N93" s="102"/>
      <c r="O93" s="78"/>
      <c r="P93" s="78"/>
      <c r="Q93" s="76"/>
      <c r="R93" s="108"/>
      <c r="S93" s="4"/>
      <c r="AB93" s="6"/>
      <c r="AE93" s="110"/>
      <c r="AF93" s="119"/>
      <c r="AG93" s="119"/>
    </row>
    <row r="94" spans="1:33" s="3" customFormat="1" ht="45" customHeight="1" x14ac:dyDescent="0.2">
      <c r="A94" s="1"/>
      <c r="B94" s="188"/>
      <c r="C94" s="97"/>
      <c r="D94" s="98"/>
      <c r="E94" s="1"/>
      <c r="F94" s="99"/>
      <c r="G94" s="1"/>
      <c r="H94" s="100"/>
      <c r="I94" s="101"/>
      <c r="J94" s="101"/>
      <c r="K94" s="101"/>
      <c r="L94" s="1"/>
      <c r="M94" s="101"/>
      <c r="N94" s="102"/>
      <c r="O94" s="78"/>
      <c r="P94" s="78"/>
      <c r="Q94" s="76"/>
      <c r="R94" s="108"/>
      <c r="S94" s="4"/>
      <c r="AB94" s="6"/>
      <c r="AE94" s="110"/>
      <c r="AF94" s="119"/>
      <c r="AG94" s="119"/>
    </row>
    <row r="95" spans="1:33" s="3" customFormat="1" ht="45" customHeight="1" x14ac:dyDescent="0.2">
      <c r="A95" s="1"/>
      <c r="B95" s="188"/>
      <c r="C95" s="97"/>
      <c r="D95" s="98"/>
      <c r="E95" s="1"/>
      <c r="F95" s="99"/>
      <c r="G95" s="1"/>
      <c r="H95" s="100"/>
      <c r="I95" s="101"/>
      <c r="J95" s="101"/>
      <c r="K95" s="101"/>
      <c r="L95" s="1"/>
      <c r="M95" s="101"/>
      <c r="N95" s="102"/>
      <c r="O95" s="78"/>
      <c r="P95" s="78"/>
      <c r="Q95" s="76"/>
      <c r="R95" s="108"/>
      <c r="S95" s="4"/>
      <c r="AB95" s="6"/>
      <c r="AE95" s="110"/>
      <c r="AF95" s="119"/>
      <c r="AG95" s="119"/>
    </row>
    <row r="96" spans="1:33" s="3" customFormat="1" ht="45" customHeight="1" x14ac:dyDescent="0.2">
      <c r="A96" s="1"/>
      <c r="B96" s="188"/>
      <c r="C96" s="97"/>
      <c r="D96" s="98"/>
      <c r="E96" s="1"/>
      <c r="F96" s="99"/>
      <c r="G96" s="1"/>
      <c r="H96" s="100"/>
      <c r="I96" s="101"/>
      <c r="J96" s="101"/>
      <c r="K96" s="101"/>
      <c r="L96" s="1"/>
      <c r="M96" s="101"/>
      <c r="N96" s="102"/>
      <c r="O96" s="78"/>
      <c r="P96" s="78"/>
      <c r="Q96" s="76"/>
      <c r="R96" s="108"/>
      <c r="S96" s="4"/>
      <c r="AB96" s="6"/>
      <c r="AE96" s="110"/>
      <c r="AF96" s="119"/>
      <c r="AG96" s="119"/>
    </row>
    <row r="97" spans="1:33" s="3" customFormat="1" ht="45" customHeight="1" x14ac:dyDescent="0.2">
      <c r="A97" s="1"/>
      <c r="B97" s="188"/>
      <c r="C97" s="97"/>
      <c r="D97" s="98"/>
      <c r="E97" s="1"/>
      <c r="F97" s="99"/>
      <c r="G97" s="1"/>
      <c r="H97" s="100"/>
      <c r="I97" s="101"/>
      <c r="J97" s="101"/>
      <c r="K97" s="101"/>
      <c r="L97" s="1"/>
      <c r="M97" s="101"/>
      <c r="N97" s="102"/>
      <c r="O97" s="78"/>
      <c r="P97" s="78"/>
      <c r="Q97" s="76"/>
      <c r="R97" s="108"/>
      <c r="S97" s="4"/>
      <c r="AB97" s="6"/>
      <c r="AE97" s="110"/>
      <c r="AF97" s="119"/>
      <c r="AG97" s="119"/>
    </row>
    <row r="98" spans="1:33" s="3" customFormat="1" ht="45" customHeight="1" x14ac:dyDescent="0.2">
      <c r="A98" s="1"/>
      <c r="B98" s="188"/>
      <c r="C98" s="97"/>
      <c r="D98" s="98"/>
      <c r="E98" s="1"/>
      <c r="F98" s="99"/>
      <c r="G98" s="1"/>
      <c r="H98" s="100"/>
      <c r="I98" s="101"/>
      <c r="J98" s="101"/>
      <c r="K98" s="101"/>
      <c r="L98" s="1"/>
      <c r="M98" s="101"/>
      <c r="N98" s="102"/>
      <c r="O98" s="78"/>
      <c r="P98" s="78"/>
      <c r="Q98" s="76"/>
      <c r="R98" s="108"/>
      <c r="S98" s="4"/>
      <c r="AB98" s="6"/>
      <c r="AE98" s="110"/>
      <c r="AF98" s="119"/>
      <c r="AG98" s="119"/>
    </row>
    <row r="99" spans="1:33" s="3" customFormat="1" ht="45" customHeight="1" x14ac:dyDescent="0.2">
      <c r="A99" s="1"/>
      <c r="B99" s="188"/>
      <c r="C99" s="97"/>
      <c r="D99" s="98"/>
      <c r="E99" s="1"/>
      <c r="F99" s="99"/>
      <c r="G99" s="1"/>
      <c r="H99" s="100"/>
      <c r="I99" s="101"/>
      <c r="J99" s="101"/>
      <c r="K99" s="101"/>
      <c r="L99" s="1"/>
      <c r="M99" s="101"/>
      <c r="N99" s="102"/>
      <c r="O99" s="78"/>
      <c r="P99" s="78"/>
      <c r="Q99" s="76"/>
      <c r="R99" s="108"/>
      <c r="S99" s="4"/>
      <c r="AB99" s="6"/>
      <c r="AE99" s="110"/>
      <c r="AF99" s="119"/>
      <c r="AG99" s="119"/>
    </row>
    <row r="100" spans="1:33" s="3" customFormat="1" ht="45" customHeight="1" x14ac:dyDescent="0.2">
      <c r="A100" s="1"/>
      <c r="B100" s="188"/>
      <c r="C100" s="97"/>
      <c r="D100" s="98"/>
      <c r="E100" s="1"/>
      <c r="F100" s="99"/>
      <c r="G100" s="1"/>
      <c r="H100" s="100"/>
      <c r="I100" s="101"/>
      <c r="J100" s="101"/>
      <c r="K100" s="101"/>
      <c r="L100" s="1"/>
      <c r="M100" s="101"/>
      <c r="N100" s="102"/>
      <c r="O100" s="78"/>
      <c r="P100" s="78"/>
      <c r="Q100" s="76"/>
      <c r="R100" s="108"/>
      <c r="S100" s="4"/>
      <c r="AB100" s="6"/>
      <c r="AE100" s="110"/>
      <c r="AF100" s="119"/>
      <c r="AG100" s="119"/>
    </row>
    <row r="101" spans="1:33" s="3" customFormat="1" ht="45" customHeight="1" x14ac:dyDescent="0.2">
      <c r="A101" s="1"/>
      <c r="B101" s="188"/>
      <c r="C101" s="97"/>
      <c r="D101" s="98"/>
      <c r="E101" s="1"/>
      <c r="F101" s="99"/>
      <c r="G101" s="1"/>
      <c r="H101" s="100"/>
      <c r="I101" s="101"/>
      <c r="J101" s="101"/>
      <c r="K101" s="101"/>
      <c r="L101" s="1"/>
      <c r="M101" s="101"/>
      <c r="N101" s="102"/>
      <c r="O101" s="78"/>
      <c r="P101" s="78"/>
      <c r="Q101" s="76"/>
      <c r="R101" s="108"/>
      <c r="S101" s="4"/>
      <c r="AB101" s="6"/>
      <c r="AE101" s="110"/>
      <c r="AF101" s="119"/>
      <c r="AG101" s="119"/>
    </row>
    <row r="102" spans="1:33" s="3" customFormat="1" ht="45" customHeight="1" x14ac:dyDescent="0.2">
      <c r="A102" s="1"/>
      <c r="B102" s="188"/>
      <c r="C102" s="97"/>
      <c r="D102" s="98"/>
      <c r="E102" s="1"/>
      <c r="F102" s="99"/>
      <c r="G102" s="1"/>
      <c r="H102" s="100"/>
      <c r="I102" s="101"/>
      <c r="J102" s="101"/>
      <c r="K102" s="101"/>
      <c r="L102" s="1"/>
      <c r="M102" s="101"/>
      <c r="N102" s="102"/>
      <c r="O102" s="78"/>
      <c r="P102" s="78"/>
      <c r="Q102" s="76"/>
      <c r="R102" s="108"/>
      <c r="S102" s="4"/>
      <c r="AB102" s="6"/>
      <c r="AE102" s="110"/>
      <c r="AF102" s="119"/>
      <c r="AG102" s="119"/>
    </row>
    <row r="103" spans="1:33" s="3" customFormat="1" ht="45" customHeight="1" x14ac:dyDescent="0.2">
      <c r="A103" s="1"/>
      <c r="B103" s="188"/>
      <c r="C103" s="97"/>
      <c r="D103" s="98"/>
      <c r="E103" s="1"/>
      <c r="F103" s="99"/>
      <c r="G103" s="1"/>
      <c r="H103" s="100"/>
      <c r="I103" s="101"/>
      <c r="J103" s="101"/>
      <c r="K103" s="101"/>
      <c r="L103" s="1"/>
      <c r="M103" s="101"/>
      <c r="N103" s="102"/>
      <c r="O103" s="78"/>
      <c r="P103" s="78"/>
      <c r="Q103" s="76"/>
      <c r="R103" s="108"/>
      <c r="S103" s="4"/>
      <c r="AB103" s="6"/>
      <c r="AE103" s="110"/>
      <c r="AF103" s="119"/>
      <c r="AG103" s="119"/>
    </row>
    <row r="104" spans="1:33" s="3" customFormat="1" ht="45" customHeight="1" x14ac:dyDescent="0.2">
      <c r="A104" s="1"/>
      <c r="B104" s="188"/>
      <c r="C104" s="97"/>
      <c r="D104" s="98"/>
      <c r="E104" s="1"/>
      <c r="F104" s="99"/>
      <c r="G104" s="1"/>
      <c r="H104" s="100"/>
      <c r="I104" s="101"/>
      <c r="J104" s="101"/>
      <c r="K104" s="101"/>
      <c r="L104" s="1"/>
      <c r="M104" s="101"/>
      <c r="N104" s="102"/>
      <c r="O104" s="78"/>
      <c r="P104" s="78"/>
      <c r="Q104" s="76"/>
      <c r="R104" s="108"/>
      <c r="S104" s="4"/>
      <c r="AB104" s="6"/>
      <c r="AE104" s="110"/>
      <c r="AF104" s="119"/>
      <c r="AG104" s="119"/>
    </row>
    <row r="105" spans="1:33" s="3" customFormat="1" ht="45" customHeight="1" x14ac:dyDescent="0.2">
      <c r="A105" s="1"/>
      <c r="B105" s="188"/>
      <c r="C105" s="97"/>
      <c r="D105" s="98"/>
      <c r="E105" s="1"/>
      <c r="F105" s="99"/>
      <c r="G105" s="1"/>
      <c r="H105" s="100"/>
      <c r="I105" s="101"/>
      <c r="J105" s="101"/>
      <c r="K105" s="101"/>
      <c r="L105" s="1"/>
      <c r="M105" s="101"/>
      <c r="N105" s="102"/>
      <c r="O105" s="78"/>
      <c r="P105" s="78"/>
      <c r="Q105" s="76"/>
      <c r="R105" s="108"/>
      <c r="S105" s="4"/>
      <c r="AB105" s="6"/>
      <c r="AE105" s="110"/>
      <c r="AF105" s="119"/>
      <c r="AG105" s="119"/>
    </row>
    <row r="106" spans="1:33" s="3" customFormat="1" ht="45" customHeight="1" x14ac:dyDescent="0.2">
      <c r="A106" s="1"/>
      <c r="B106" s="188"/>
      <c r="C106" s="97"/>
      <c r="D106" s="98"/>
      <c r="E106" s="1"/>
      <c r="F106" s="99"/>
      <c r="G106" s="1"/>
      <c r="H106" s="100"/>
      <c r="I106" s="101"/>
      <c r="J106" s="101"/>
      <c r="K106" s="101"/>
      <c r="L106" s="1"/>
      <c r="M106" s="101"/>
      <c r="N106" s="102"/>
      <c r="O106" s="78"/>
      <c r="P106" s="78"/>
      <c r="Q106" s="76"/>
      <c r="R106" s="108"/>
      <c r="S106" s="4"/>
      <c r="AB106" s="6"/>
      <c r="AE106" s="110"/>
      <c r="AF106" s="119"/>
      <c r="AG106" s="119"/>
    </row>
    <row r="107" spans="1:33" s="3" customFormat="1" ht="45" customHeight="1" x14ac:dyDescent="0.2">
      <c r="A107" s="1"/>
      <c r="B107" s="188"/>
      <c r="C107" s="97"/>
      <c r="D107" s="98"/>
      <c r="E107" s="1"/>
      <c r="F107" s="99"/>
      <c r="G107" s="1"/>
      <c r="H107" s="100"/>
      <c r="I107" s="101"/>
      <c r="J107" s="101"/>
      <c r="K107" s="101"/>
      <c r="L107" s="1"/>
      <c r="M107" s="101"/>
      <c r="N107" s="102"/>
      <c r="O107" s="78"/>
      <c r="P107" s="78"/>
      <c r="Q107" s="75"/>
      <c r="R107" s="11"/>
      <c r="S107" s="11"/>
      <c r="AB107" s="6"/>
      <c r="AE107" s="110"/>
      <c r="AF107" s="119"/>
      <c r="AG107" s="119"/>
    </row>
    <row r="108" spans="1:33" s="3" customFormat="1" ht="45" customHeight="1" x14ac:dyDescent="0.2">
      <c r="A108" s="1"/>
      <c r="B108" s="188"/>
      <c r="C108" s="97"/>
      <c r="D108" s="98"/>
      <c r="E108" s="1"/>
      <c r="F108" s="99"/>
      <c r="G108" s="1"/>
      <c r="H108" s="100"/>
      <c r="I108" s="101"/>
      <c r="J108" s="101"/>
      <c r="K108" s="101"/>
      <c r="L108" s="1"/>
      <c r="M108" s="101"/>
      <c r="N108" s="102"/>
      <c r="O108" s="78"/>
      <c r="P108" s="78"/>
      <c r="Q108" s="75"/>
      <c r="R108" s="11"/>
      <c r="S108" s="4"/>
      <c r="AB108" s="6"/>
      <c r="AE108" s="110"/>
      <c r="AF108" s="119"/>
      <c r="AG108" s="119"/>
    </row>
    <row r="109" spans="1:33" s="3" customFormat="1" ht="45" customHeight="1" x14ac:dyDescent="0.2">
      <c r="A109" s="1"/>
      <c r="B109" s="188"/>
      <c r="C109" s="97"/>
      <c r="D109" s="98"/>
      <c r="E109" s="1"/>
      <c r="F109" s="99"/>
      <c r="G109" s="1"/>
      <c r="H109" s="100"/>
      <c r="I109" s="101"/>
      <c r="J109" s="101"/>
      <c r="K109" s="101"/>
      <c r="L109" s="1"/>
      <c r="M109" s="101"/>
      <c r="N109" s="102"/>
      <c r="O109" s="78"/>
      <c r="P109" s="78"/>
      <c r="Q109" s="75"/>
      <c r="R109" s="11"/>
      <c r="S109" s="11"/>
      <c r="AB109" s="6"/>
      <c r="AE109" s="110"/>
      <c r="AF109" s="119"/>
      <c r="AG109" s="119"/>
    </row>
    <row r="110" spans="1:33" s="3" customFormat="1" ht="45" customHeight="1" x14ac:dyDescent="0.2">
      <c r="A110" s="1"/>
      <c r="B110" s="188"/>
      <c r="C110" s="97"/>
      <c r="D110" s="98"/>
      <c r="E110" s="1"/>
      <c r="F110" s="99"/>
      <c r="G110" s="1"/>
      <c r="H110" s="100"/>
      <c r="I110" s="101"/>
      <c r="J110" s="101"/>
      <c r="K110" s="101"/>
      <c r="L110" s="1"/>
      <c r="M110" s="101"/>
      <c r="N110" s="102"/>
      <c r="O110" s="78"/>
      <c r="P110" s="78"/>
      <c r="Q110" s="75"/>
      <c r="R110" s="11"/>
      <c r="S110" s="4"/>
      <c r="AB110" s="6"/>
      <c r="AE110" s="110"/>
      <c r="AF110" s="119"/>
      <c r="AG110" s="119"/>
    </row>
    <row r="111" spans="1:33" s="3" customFormat="1" ht="45" customHeight="1" x14ac:dyDescent="0.2">
      <c r="A111" s="1"/>
      <c r="B111" s="188"/>
      <c r="C111" s="97"/>
      <c r="D111" s="98"/>
      <c r="E111" s="1"/>
      <c r="F111" s="99"/>
      <c r="G111" s="1"/>
      <c r="H111" s="100"/>
      <c r="I111" s="101"/>
      <c r="J111" s="101"/>
      <c r="K111" s="101"/>
      <c r="L111" s="1"/>
      <c r="M111" s="101"/>
      <c r="N111" s="102"/>
      <c r="O111" s="78"/>
      <c r="P111" s="78"/>
      <c r="Q111" s="75"/>
      <c r="R111" s="11"/>
      <c r="S111" s="11"/>
      <c r="AB111" s="6"/>
      <c r="AE111" s="110"/>
      <c r="AF111" s="119"/>
      <c r="AG111" s="119"/>
    </row>
    <row r="112" spans="1:33" s="3" customFormat="1" ht="45" customHeight="1" x14ac:dyDescent="0.2">
      <c r="A112" s="1"/>
      <c r="B112" s="188"/>
      <c r="C112" s="97"/>
      <c r="D112" s="98"/>
      <c r="E112" s="1"/>
      <c r="F112" s="99"/>
      <c r="G112" s="1"/>
      <c r="H112" s="100"/>
      <c r="I112" s="101"/>
      <c r="J112" s="101"/>
      <c r="K112" s="101"/>
      <c r="L112" s="1"/>
      <c r="M112" s="101"/>
      <c r="N112" s="102"/>
      <c r="O112" s="78"/>
      <c r="P112" s="78"/>
      <c r="Q112" s="75"/>
      <c r="R112" s="11"/>
      <c r="S112" s="4"/>
      <c r="AB112" s="6"/>
      <c r="AE112" s="110"/>
      <c r="AF112" s="119"/>
      <c r="AG112" s="119"/>
    </row>
    <row r="113" spans="1:33" s="3" customFormat="1" ht="45" customHeight="1" x14ac:dyDescent="0.2">
      <c r="A113" s="1"/>
      <c r="B113" s="188"/>
      <c r="C113" s="97"/>
      <c r="D113" s="98"/>
      <c r="E113" s="1"/>
      <c r="F113" s="99"/>
      <c r="G113" s="1"/>
      <c r="H113" s="100"/>
      <c r="I113" s="101"/>
      <c r="J113" s="101"/>
      <c r="K113" s="101"/>
      <c r="L113" s="1"/>
      <c r="M113" s="101"/>
      <c r="N113" s="102"/>
      <c r="O113" s="78"/>
      <c r="P113" s="78"/>
      <c r="Q113" s="75"/>
      <c r="R113" s="11"/>
      <c r="S113" s="11"/>
      <c r="AB113" s="6"/>
      <c r="AE113" s="110"/>
      <c r="AF113" s="119"/>
      <c r="AG113" s="119"/>
    </row>
    <row r="114" spans="1:33" s="3" customFormat="1" ht="45" customHeight="1" x14ac:dyDescent="0.2">
      <c r="A114" s="1"/>
      <c r="B114" s="188"/>
      <c r="C114" s="97"/>
      <c r="D114" s="98"/>
      <c r="E114" s="1"/>
      <c r="F114" s="99"/>
      <c r="G114" s="1"/>
      <c r="H114" s="100"/>
      <c r="I114" s="101"/>
      <c r="J114" s="101"/>
      <c r="K114" s="101"/>
      <c r="L114" s="1"/>
      <c r="M114" s="101"/>
      <c r="N114" s="102"/>
      <c r="O114" s="78"/>
      <c r="P114" s="78"/>
      <c r="Q114" s="75"/>
      <c r="R114" s="11"/>
      <c r="S114" s="4"/>
      <c r="AB114" s="6"/>
      <c r="AE114" s="110"/>
      <c r="AF114" s="119"/>
      <c r="AG114" s="119"/>
    </row>
    <row r="115" spans="1:33" s="3" customFormat="1" ht="45" customHeight="1" x14ac:dyDescent="0.2">
      <c r="A115" s="1"/>
      <c r="B115" s="188"/>
      <c r="C115" s="97"/>
      <c r="D115" s="98"/>
      <c r="E115" s="1"/>
      <c r="F115" s="99"/>
      <c r="G115" s="1"/>
      <c r="H115" s="100"/>
      <c r="I115" s="101"/>
      <c r="J115" s="101"/>
      <c r="K115" s="101"/>
      <c r="L115" s="1"/>
      <c r="M115" s="101"/>
      <c r="N115" s="102"/>
      <c r="O115" s="78"/>
      <c r="P115" s="78"/>
      <c r="Q115" s="75"/>
      <c r="R115" s="11"/>
      <c r="S115" s="11"/>
      <c r="AB115" s="6"/>
      <c r="AE115" s="110"/>
      <c r="AF115" s="119"/>
      <c r="AG115" s="119"/>
    </row>
    <row r="116" spans="1:33" s="3" customFormat="1" ht="45" customHeight="1" x14ac:dyDescent="0.2">
      <c r="A116" s="1"/>
      <c r="B116" s="188"/>
      <c r="C116" s="97"/>
      <c r="D116" s="98"/>
      <c r="E116" s="1"/>
      <c r="F116" s="99"/>
      <c r="G116" s="1"/>
      <c r="H116" s="100"/>
      <c r="I116" s="101"/>
      <c r="J116" s="101"/>
      <c r="K116" s="101"/>
      <c r="L116" s="1"/>
      <c r="M116" s="101"/>
      <c r="N116" s="102"/>
      <c r="O116" s="78"/>
      <c r="P116" s="78"/>
      <c r="Q116" s="75"/>
      <c r="R116" s="11"/>
      <c r="S116" s="4"/>
      <c r="AB116" s="6"/>
      <c r="AE116" s="110"/>
      <c r="AF116" s="119"/>
      <c r="AG116" s="119"/>
    </row>
    <row r="117" spans="1:33" s="3" customFormat="1" ht="45" customHeight="1" x14ac:dyDescent="0.2">
      <c r="A117" s="1"/>
      <c r="B117" s="188"/>
      <c r="C117" s="97"/>
      <c r="D117" s="98"/>
      <c r="E117" s="1"/>
      <c r="F117" s="99"/>
      <c r="G117" s="1"/>
      <c r="H117" s="100"/>
      <c r="I117" s="101"/>
      <c r="J117" s="101"/>
      <c r="K117" s="101"/>
      <c r="L117" s="1"/>
      <c r="M117" s="101"/>
      <c r="N117" s="102"/>
      <c r="O117" s="77"/>
      <c r="P117" s="77"/>
      <c r="Q117" s="75"/>
      <c r="R117" s="11"/>
      <c r="S117" s="11"/>
      <c r="AB117" s="6"/>
      <c r="AE117" s="110"/>
      <c r="AF117" s="119"/>
      <c r="AG117" s="119"/>
    </row>
    <row r="118" spans="1:33" s="3" customFormat="1" ht="45" customHeight="1" x14ac:dyDescent="0.2">
      <c r="A118" s="1"/>
      <c r="B118" s="188"/>
      <c r="C118" s="97"/>
      <c r="D118" s="98"/>
      <c r="E118" s="1"/>
      <c r="F118" s="99"/>
      <c r="G118" s="1"/>
      <c r="H118" s="100"/>
      <c r="I118" s="101"/>
      <c r="J118" s="101"/>
      <c r="K118" s="101"/>
      <c r="L118" s="1"/>
      <c r="M118" s="101"/>
      <c r="N118" s="102"/>
      <c r="O118" s="77"/>
      <c r="P118" s="77"/>
      <c r="Q118" s="75"/>
      <c r="R118" s="11"/>
      <c r="S118" s="4"/>
      <c r="AB118" s="6"/>
      <c r="AE118" s="110"/>
      <c r="AF118" s="119"/>
      <c r="AG118" s="119"/>
    </row>
    <row r="119" spans="1:33" s="3" customFormat="1" ht="45" customHeight="1" x14ac:dyDescent="0.2">
      <c r="A119" s="1"/>
      <c r="B119" s="188"/>
      <c r="C119" s="97"/>
      <c r="D119" s="98"/>
      <c r="E119" s="1"/>
      <c r="F119" s="99"/>
      <c r="G119" s="1"/>
      <c r="H119" s="100"/>
      <c r="I119" s="101"/>
      <c r="J119" s="101"/>
      <c r="K119" s="101"/>
      <c r="L119" s="1"/>
      <c r="M119" s="101"/>
      <c r="N119" s="102"/>
      <c r="O119" s="77"/>
      <c r="P119" s="77"/>
      <c r="Q119" s="75"/>
      <c r="R119" s="11"/>
      <c r="S119" s="11"/>
      <c r="AB119" s="6"/>
      <c r="AE119" s="110"/>
      <c r="AF119" s="119"/>
      <c r="AG119" s="119"/>
    </row>
    <row r="120" spans="1:33" s="3" customFormat="1" ht="45" customHeight="1" x14ac:dyDescent="0.2">
      <c r="A120" s="1"/>
      <c r="B120" s="188"/>
      <c r="C120" s="97"/>
      <c r="D120" s="98"/>
      <c r="E120" s="1"/>
      <c r="F120" s="99"/>
      <c r="G120" s="1"/>
      <c r="H120" s="100"/>
      <c r="I120" s="101"/>
      <c r="J120" s="101"/>
      <c r="K120" s="101"/>
      <c r="L120" s="1"/>
      <c r="M120" s="101"/>
      <c r="N120" s="102"/>
      <c r="O120" s="77"/>
      <c r="P120" s="77"/>
      <c r="Q120" s="75"/>
      <c r="R120" s="11"/>
      <c r="S120" s="4"/>
      <c r="AB120" s="6"/>
      <c r="AE120" s="110"/>
      <c r="AF120" s="119"/>
      <c r="AG120" s="119"/>
    </row>
    <row r="121" spans="1:33" s="3" customFormat="1" ht="45" customHeight="1" x14ac:dyDescent="0.2">
      <c r="A121" s="1"/>
      <c r="B121" s="188"/>
      <c r="C121" s="97"/>
      <c r="D121" s="98"/>
      <c r="E121" s="1"/>
      <c r="F121" s="99"/>
      <c r="G121" s="1"/>
      <c r="H121" s="100"/>
      <c r="I121" s="101"/>
      <c r="J121" s="101"/>
      <c r="K121" s="101"/>
      <c r="L121" s="1"/>
      <c r="M121" s="101"/>
      <c r="N121" s="102"/>
      <c r="O121" s="77"/>
      <c r="P121" s="77"/>
      <c r="Q121" s="75"/>
      <c r="R121" s="109"/>
      <c r="S121" s="4"/>
      <c r="AB121" s="6"/>
      <c r="AE121" s="110"/>
      <c r="AF121" s="119"/>
      <c r="AG121" s="119"/>
    </row>
    <row r="122" spans="1:33" s="3" customFormat="1" ht="45" customHeight="1" x14ac:dyDescent="0.2">
      <c r="A122" s="1"/>
      <c r="B122" s="188"/>
      <c r="C122" s="97"/>
      <c r="D122" s="98"/>
      <c r="E122" s="1"/>
      <c r="F122" s="99"/>
      <c r="G122" s="1"/>
      <c r="H122" s="100"/>
      <c r="I122" s="101"/>
      <c r="J122" s="101"/>
      <c r="K122" s="101"/>
      <c r="L122" s="1"/>
      <c r="M122" s="101"/>
      <c r="N122" s="102"/>
      <c r="O122" s="77"/>
      <c r="P122" s="77"/>
      <c r="S122" s="5"/>
      <c r="AB122" s="6"/>
      <c r="AE122" s="110"/>
      <c r="AF122" s="119"/>
      <c r="AG122" s="119"/>
    </row>
    <row r="123" spans="1:33" s="3" customFormat="1" ht="45" customHeight="1" x14ac:dyDescent="0.2">
      <c r="A123" s="1"/>
      <c r="B123" s="188"/>
      <c r="C123" s="97"/>
      <c r="D123" s="98"/>
      <c r="E123" s="1"/>
      <c r="F123" s="99"/>
      <c r="G123" s="1"/>
      <c r="H123" s="100"/>
      <c r="I123" s="101"/>
      <c r="J123" s="101"/>
      <c r="K123" s="101"/>
      <c r="L123" s="1"/>
      <c r="M123" s="101"/>
      <c r="N123" s="102"/>
      <c r="O123" s="77"/>
      <c r="P123" s="77"/>
      <c r="S123" s="5"/>
      <c r="AB123" s="6"/>
      <c r="AE123" s="110"/>
      <c r="AF123" s="119"/>
      <c r="AG123" s="119"/>
    </row>
    <row r="124" spans="1:33" s="3" customFormat="1" ht="45" customHeight="1" x14ac:dyDescent="0.2">
      <c r="A124" s="1"/>
      <c r="B124" s="188"/>
      <c r="C124" s="97"/>
      <c r="D124" s="98"/>
      <c r="E124" s="1"/>
      <c r="F124" s="99"/>
      <c r="G124" s="1"/>
      <c r="H124" s="100"/>
      <c r="I124" s="101"/>
      <c r="J124" s="101"/>
      <c r="K124" s="101"/>
      <c r="L124" s="1"/>
      <c r="M124" s="101"/>
      <c r="N124" s="102"/>
      <c r="O124" s="77"/>
      <c r="P124" s="77"/>
      <c r="Q124" s="12"/>
      <c r="R124" s="12"/>
      <c r="S124" s="4"/>
      <c r="AB124" s="6"/>
      <c r="AE124" s="110"/>
      <c r="AF124" s="119"/>
      <c r="AG124" s="119"/>
    </row>
    <row r="125" spans="1:33" s="3" customFormat="1" ht="45" customHeight="1" x14ac:dyDescent="0.2">
      <c r="A125" s="1"/>
      <c r="B125" s="188"/>
      <c r="C125" s="97"/>
      <c r="D125" s="98"/>
      <c r="E125" s="1"/>
      <c r="F125" s="99"/>
      <c r="G125" s="1"/>
      <c r="H125" s="100"/>
      <c r="I125" s="101"/>
      <c r="J125" s="101"/>
      <c r="K125" s="101"/>
      <c r="L125" s="1"/>
      <c r="M125" s="101"/>
      <c r="N125" s="102"/>
      <c r="O125" s="77"/>
      <c r="P125" s="77"/>
      <c r="Q125" s="12"/>
      <c r="R125" s="12"/>
      <c r="S125" s="12"/>
      <c r="AB125" s="6"/>
      <c r="AE125" s="110"/>
      <c r="AF125" s="119"/>
      <c r="AG125" s="119"/>
    </row>
    <row r="126" spans="1:33" s="3" customFormat="1" ht="45" customHeight="1" x14ac:dyDescent="0.2">
      <c r="A126" s="1"/>
      <c r="B126" s="188"/>
      <c r="C126" s="97"/>
      <c r="D126" s="98"/>
      <c r="E126" s="1"/>
      <c r="F126" s="99"/>
      <c r="G126" s="1"/>
      <c r="H126" s="100"/>
      <c r="I126" s="101"/>
      <c r="J126" s="101"/>
      <c r="K126" s="101"/>
      <c r="L126" s="1"/>
      <c r="M126" s="101"/>
      <c r="N126" s="102"/>
      <c r="O126" s="77"/>
      <c r="P126" s="77"/>
      <c r="S126" s="5"/>
      <c r="AB126" s="6"/>
      <c r="AE126" s="110"/>
      <c r="AF126" s="119"/>
      <c r="AG126" s="119"/>
    </row>
    <row r="127" spans="1:33" s="3" customFormat="1" ht="45" customHeight="1" x14ac:dyDescent="0.2">
      <c r="A127" s="1"/>
      <c r="B127" s="188"/>
      <c r="C127" s="97"/>
      <c r="D127" s="98"/>
      <c r="E127" s="1"/>
      <c r="F127" s="99"/>
      <c r="G127" s="1"/>
      <c r="H127" s="100"/>
      <c r="I127" s="101"/>
      <c r="J127" s="101"/>
      <c r="K127" s="101"/>
      <c r="L127" s="1"/>
      <c r="M127" s="101"/>
      <c r="N127" s="102"/>
      <c r="O127" s="77"/>
      <c r="P127" s="77"/>
      <c r="S127" s="5"/>
      <c r="AB127" s="6"/>
      <c r="AE127" s="110"/>
      <c r="AF127" s="119"/>
      <c r="AG127" s="119"/>
    </row>
    <row r="128" spans="1:33" s="3" customFormat="1" ht="45" customHeight="1" x14ac:dyDescent="0.2">
      <c r="A128" s="1"/>
      <c r="B128" s="188"/>
      <c r="C128" s="97"/>
      <c r="D128" s="98"/>
      <c r="E128" s="1"/>
      <c r="F128" s="99"/>
      <c r="G128" s="1"/>
      <c r="H128" s="100"/>
      <c r="I128" s="101"/>
      <c r="J128" s="101"/>
      <c r="K128" s="101"/>
      <c r="L128" s="1"/>
      <c r="M128" s="101"/>
      <c r="N128" s="102"/>
      <c r="O128" s="77"/>
      <c r="P128" s="77"/>
      <c r="S128" s="5"/>
      <c r="AB128" s="6"/>
      <c r="AE128" s="110"/>
      <c r="AF128" s="119"/>
      <c r="AG128" s="119"/>
    </row>
    <row r="129" spans="1:33" s="3" customFormat="1" ht="45" customHeight="1" x14ac:dyDescent="0.2">
      <c r="A129" s="1"/>
      <c r="B129" s="188"/>
      <c r="C129" s="97"/>
      <c r="D129" s="98"/>
      <c r="E129" s="1"/>
      <c r="F129" s="99"/>
      <c r="G129" s="1"/>
      <c r="H129" s="100"/>
      <c r="I129" s="101"/>
      <c r="J129" s="101"/>
      <c r="K129" s="101"/>
      <c r="L129" s="1"/>
      <c r="M129" s="101"/>
      <c r="N129" s="102"/>
      <c r="O129" s="77"/>
      <c r="P129" s="77"/>
      <c r="S129" s="5"/>
      <c r="AB129" s="6"/>
      <c r="AE129" s="110"/>
      <c r="AF129" s="119"/>
      <c r="AG129" s="119"/>
    </row>
    <row r="130" spans="1:33" s="3" customFormat="1" ht="39.75" customHeight="1" x14ac:dyDescent="0.2">
      <c r="A130" s="1"/>
      <c r="B130" s="188"/>
      <c r="C130" s="97"/>
      <c r="D130" s="98"/>
      <c r="E130" s="1"/>
      <c r="F130" s="99"/>
      <c r="G130" s="1"/>
      <c r="H130" s="100"/>
      <c r="I130" s="101"/>
      <c r="J130" s="101"/>
      <c r="K130" s="101"/>
      <c r="L130" s="1"/>
      <c r="M130" s="101"/>
      <c r="N130" s="102"/>
      <c r="O130" s="77"/>
      <c r="P130" s="77"/>
      <c r="S130" s="5"/>
      <c r="AB130" s="6"/>
      <c r="AE130" s="110"/>
      <c r="AF130" s="119"/>
      <c r="AG130" s="119"/>
    </row>
    <row r="131" spans="1:33" s="3" customFormat="1" ht="39.75" customHeight="1" x14ac:dyDescent="0.2">
      <c r="A131" s="1"/>
      <c r="B131" s="188"/>
      <c r="C131" s="97"/>
      <c r="D131" s="98"/>
      <c r="E131" s="1"/>
      <c r="F131" s="99"/>
      <c r="G131" s="1"/>
      <c r="H131" s="100"/>
      <c r="I131" s="101"/>
      <c r="J131" s="101"/>
      <c r="K131" s="101"/>
      <c r="L131" s="1"/>
      <c r="M131" s="101"/>
      <c r="N131" s="102"/>
      <c r="O131" s="77"/>
      <c r="P131" s="77"/>
      <c r="S131" s="5"/>
      <c r="AB131" s="6"/>
      <c r="AE131" s="110"/>
      <c r="AF131" s="119"/>
      <c r="AG131" s="119"/>
    </row>
    <row r="132" spans="1:33" s="3" customFormat="1" ht="39.75" customHeight="1" x14ac:dyDescent="0.2">
      <c r="A132" s="1"/>
      <c r="B132" s="188"/>
      <c r="C132" s="97"/>
      <c r="D132" s="98"/>
      <c r="E132" s="1"/>
      <c r="F132" s="99"/>
      <c r="G132" s="1"/>
      <c r="H132" s="100"/>
      <c r="I132" s="101"/>
      <c r="J132" s="101"/>
      <c r="K132" s="101"/>
      <c r="L132" s="1"/>
      <c r="M132" s="101"/>
      <c r="N132" s="102"/>
      <c r="O132" s="77"/>
      <c r="P132" s="77"/>
      <c r="S132" s="5"/>
      <c r="AB132" s="6"/>
      <c r="AE132" s="110"/>
      <c r="AF132" s="119"/>
      <c r="AG132" s="119"/>
    </row>
    <row r="133" spans="1:33" s="3" customFormat="1" ht="39.75" customHeight="1" x14ac:dyDescent="0.2">
      <c r="A133" s="1"/>
      <c r="B133" s="188"/>
      <c r="C133" s="97"/>
      <c r="D133" s="98"/>
      <c r="E133" s="1"/>
      <c r="F133" s="99"/>
      <c r="G133" s="1"/>
      <c r="H133" s="100"/>
      <c r="I133" s="101"/>
      <c r="J133" s="101"/>
      <c r="K133" s="101"/>
      <c r="L133" s="1"/>
      <c r="M133" s="101"/>
      <c r="N133" s="102"/>
      <c r="O133" s="77"/>
      <c r="P133" s="77"/>
      <c r="S133" s="5"/>
      <c r="AB133" s="6"/>
      <c r="AE133" s="110"/>
      <c r="AF133" s="119"/>
      <c r="AG133" s="119"/>
    </row>
    <row r="134" spans="1:33" s="3" customFormat="1" ht="39.75" customHeight="1" x14ac:dyDescent="0.2">
      <c r="A134" s="1"/>
      <c r="B134" s="188"/>
      <c r="C134" s="97"/>
      <c r="D134" s="98"/>
      <c r="E134" s="1"/>
      <c r="F134" s="99"/>
      <c r="G134" s="1"/>
      <c r="H134" s="100"/>
      <c r="I134" s="101"/>
      <c r="J134" s="101"/>
      <c r="K134" s="101"/>
      <c r="L134" s="1"/>
      <c r="M134" s="101"/>
      <c r="N134" s="102"/>
      <c r="O134" s="77"/>
      <c r="P134" s="77"/>
      <c r="S134" s="5"/>
      <c r="AB134" s="6"/>
      <c r="AE134" s="110"/>
      <c r="AF134" s="119"/>
      <c r="AG134" s="119"/>
    </row>
    <row r="135" spans="1:33" s="3" customFormat="1" ht="39.75" customHeight="1" x14ac:dyDescent="0.2">
      <c r="A135" s="1"/>
      <c r="B135" s="188"/>
      <c r="C135" s="97"/>
      <c r="D135" s="98"/>
      <c r="E135" s="1"/>
      <c r="F135" s="99"/>
      <c r="G135" s="1"/>
      <c r="H135" s="100"/>
      <c r="I135" s="101"/>
      <c r="J135" s="101"/>
      <c r="K135" s="101"/>
      <c r="L135" s="1"/>
      <c r="M135" s="101"/>
      <c r="N135" s="102"/>
      <c r="O135" s="77"/>
      <c r="P135" s="77"/>
      <c r="S135" s="5"/>
      <c r="AB135" s="6"/>
      <c r="AE135" s="110"/>
      <c r="AF135" s="119"/>
      <c r="AG135" s="119"/>
    </row>
    <row r="136" spans="1:33" s="3" customFormat="1" ht="39.75" customHeight="1" x14ac:dyDescent="0.2">
      <c r="A136" s="1"/>
      <c r="B136" s="188"/>
      <c r="C136" s="97"/>
      <c r="D136" s="98"/>
      <c r="E136" s="1"/>
      <c r="F136" s="99"/>
      <c r="G136" s="1"/>
      <c r="H136" s="100"/>
      <c r="I136" s="101"/>
      <c r="J136" s="101"/>
      <c r="K136" s="101"/>
      <c r="L136" s="1"/>
      <c r="M136" s="101"/>
      <c r="N136" s="102"/>
      <c r="O136" s="77"/>
      <c r="P136" s="77"/>
      <c r="S136" s="5"/>
      <c r="AB136" s="6"/>
      <c r="AE136" s="110"/>
      <c r="AF136" s="119"/>
      <c r="AG136" s="119"/>
    </row>
    <row r="137" spans="1:33" s="3" customFormat="1" ht="39.75" customHeight="1" x14ac:dyDescent="0.2">
      <c r="A137" s="1"/>
      <c r="B137" s="188"/>
      <c r="C137" s="97"/>
      <c r="D137" s="98"/>
      <c r="E137" s="1"/>
      <c r="F137" s="99"/>
      <c r="G137" s="1"/>
      <c r="H137" s="100"/>
      <c r="I137" s="101"/>
      <c r="J137" s="101"/>
      <c r="K137" s="101"/>
      <c r="L137" s="1"/>
      <c r="M137" s="101"/>
      <c r="N137" s="102"/>
      <c r="O137" s="77"/>
      <c r="P137" s="77"/>
      <c r="S137" s="5"/>
      <c r="AB137" s="6"/>
      <c r="AE137" s="110"/>
      <c r="AF137" s="119"/>
      <c r="AG137" s="119"/>
    </row>
    <row r="138" spans="1:33" s="3" customFormat="1" ht="39.75" customHeight="1" x14ac:dyDescent="0.2">
      <c r="A138" s="1"/>
      <c r="B138" s="188"/>
      <c r="C138" s="97"/>
      <c r="D138" s="98"/>
      <c r="E138" s="1"/>
      <c r="F138" s="99"/>
      <c r="G138" s="1"/>
      <c r="H138" s="100"/>
      <c r="I138" s="101"/>
      <c r="J138" s="101"/>
      <c r="K138" s="101"/>
      <c r="L138" s="1"/>
      <c r="M138" s="101"/>
      <c r="N138" s="102"/>
      <c r="O138" s="77"/>
      <c r="P138" s="77"/>
      <c r="S138" s="5"/>
      <c r="AB138" s="6"/>
      <c r="AE138" s="110"/>
      <c r="AF138" s="119"/>
      <c r="AG138" s="119"/>
    </row>
    <row r="139" spans="1:33" s="3" customFormat="1" ht="39.75" customHeight="1" x14ac:dyDescent="0.2">
      <c r="A139" s="1"/>
      <c r="B139" s="188"/>
      <c r="C139" s="97"/>
      <c r="D139" s="98"/>
      <c r="E139" s="1"/>
      <c r="F139" s="99"/>
      <c r="G139" s="1"/>
      <c r="H139" s="100"/>
      <c r="I139" s="101"/>
      <c r="J139" s="101"/>
      <c r="K139" s="101"/>
      <c r="L139" s="1"/>
      <c r="M139" s="101"/>
      <c r="N139" s="102"/>
      <c r="O139" s="77"/>
      <c r="P139" s="77"/>
      <c r="S139" s="5"/>
      <c r="AB139" s="6"/>
      <c r="AE139" s="110"/>
      <c r="AF139" s="119"/>
      <c r="AG139" s="119"/>
    </row>
    <row r="140" spans="1:33" s="3" customFormat="1" ht="39.75" customHeight="1" x14ac:dyDescent="0.2">
      <c r="A140" s="1"/>
      <c r="B140" s="188"/>
      <c r="C140" s="97"/>
      <c r="D140" s="98"/>
      <c r="E140" s="1"/>
      <c r="F140" s="99"/>
      <c r="G140" s="1"/>
      <c r="H140" s="100"/>
      <c r="I140" s="101"/>
      <c r="J140" s="101"/>
      <c r="K140" s="101"/>
      <c r="L140" s="1"/>
      <c r="M140" s="101"/>
      <c r="N140" s="102"/>
      <c r="O140" s="77"/>
      <c r="P140" s="77"/>
      <c r="S140" s="5"/>
      <c r="AB140" s="6"/>
      <c r="AE140" s="110"/>
      <c r="AF140" s="119"/>
      <c r="AG140" s="119"/>
    </row>
    <row r="141" spans="1:33" s="3" customFormat="1" ht="50.25" customHeight="1" x14ac:dyDescent="0.2">
      <c r="A141" s="1"/>
      <c r="B141" s="188"/>
      <c r="C141" s="97"/>
      <c r="D141" s="98"/>
      <c r="E141" s="1"/>
      <c r="F141" s="99"/>
      <c r="G141" s="1"/>
      <c r="H141" s="100"/>
      <c r="I141" s="101"/>
      <c r="J141" s="101"/>
      <c r="K141" s="101"/>
      <c r="L141" s="1"/>
      <c r="M141" s="101"/>
      <c r="N141" s="102"/>
      <c r="O141" s="77"/>
      <c r="P141" s="77"/>
      <c r="S141" s="5"/>
      <c r="AB141" s="6"/>
      <c r="AE141" s="110"/>
      <c r="AF141" s="119"/>
      <c r="AG141" s="119"/>
    </row>
    <row r="142" spans="1:33" s="3" customFormat="1" ht="28.5" customHeight="1" x14ac:dyDescent="0.2">
      <c r="A142" s="1"/>
      <c r="B142" s="188"/>
      <c r="C142" s="97"/>
      <c r="D142" s="98"/>
      <c r="E142" s="1"/>
      <c r="F142" s="99"/>
      <c r="G142" s="1"/>
      <c r="H142" s="100"/>
      <c r="I142" s="101"/>
      <c r="J142" s="101"/>
      <c r="K142" s="101"/>
      <c r="L142" s="1"/>
      <c r="M142" s="101"/>
      <c r="N142" s="102"/>
      <c r="O142" s="77"/>
      <c r="P142" s="77"/>
      <c r="Q142" s="12"/>
      <c r="R142" s="12"/>
      <c r="S142" s="4"/>
      <c r="AB142" s="6"/>
      <c r="AE142" s="110"/>
      <c r="AF142" s="119"/>
      <c r="AG142" s="119"/>
    </row>
    <row r="143" spans="1:33" s="3" customFormat="1" ht="50.25" customHeight="1" x14ac:dyDescent="0.2">
      <c r="A143" s="1"/>
      <c r="B143" s="188"/>
      <c r="C143" s="97"/>
      <c r="D143" s="98"/>
      <c r="E143" s="1"/>
      <c r="F143" s="99"/>
      <c r="G143" s="1"/>
      <c r="H143" s="100"/>
      <c r="I143" s="101"/>
      <c r="J143" s="101"/>
      <c r="K143" s="101"/>
      <c r="L143" s="1"/>
      <c r="M143" s="101"/>
      <c r="N143" s="102"/>
      <c r="O143" s="77"/>
      <c r="P143" s="77"/>
      <c r="S143" s="4"/>
      <c r="AB143" s="6"/>
      <c r="AE143" s="110"/>
      <c r="AF143" s="119"/>
      <c r="AG143" s="119"/>
    </row>
    <row r="144" spans="1:33" s="3" customFormat="1" ht="50.25" customHeight="1" x14ac:dyDescent="0.2">
      <c r="A144" s="1"/>
      <c r="B144" s="188"/>
      <c r="C144" s="97"/>
      <c r="D144" s="98"/>
      <c r="E144" s="1"/>
      <c r="F144" s="99"/>
      <c r="G144" s="1"/>
      <c r="H144" s="100"/>
      <c r="I144" s="101"/>
      <c r="J144" s="101"/>
      <c r="K144" s="101"/>
      <c r="L144" s="1"/>
      <c r="M144" s="101"/>
      <c r="N144" s="102"/>
      <c r="O144" s="77"/>
      <c r="P144" s="77"/>
      <c r="Q144" s="12"/>
      <c r="R144" s="12"/>
      <c r="S144" s="12"/>
      <c r="AB144" s="6"/>
      <c r="AE144" s="110"/>
      <c r="AF144" s="119"/>
      <c r="AG144" s="119"/>
    </row>
    <row r="145" spans="1:33" s="3" customFormat="1" ht="50.25" customHeight="1" x14ac:dyDescent="0.2">
      <c r="A145" s="1"/>
      <c r="B145" s="188"/>
      <c r="C145" s="97"/>
      <c r="D145" s="98"/>
      <c r="E145" s="1"/>
      <c r="F145" s="99"/>
      <c r="G145" s="1"/>
      <c r="H145" s="100"/>
      <c r="I145" s="101"/>
      <c r="J145" s="101"/>
      <c r="K145" s="101"/>
      <c r="L145" s="1"/>
      <c r="M145" s="101"/>
      <c r="N145" s="102"/>
      <c r="O145" s="77"/>
      <c r="P145" s="77"/>
      <c r="Q145" s="12"/>
      <c r="R145" s="12"/>
      <c r="S145" s="4"/>
      <c r="AB145" s="6"/>
      <c r="AE145" s="110"/>
      <c r="AF145" s="119"/>
      <c r="AG145" s="119"/>
    </row>
    <row r="146" spans="1:33" s="3" customFormat="1" ht="50.25" customHeight="1" x14ac:dyDescent="0.2">
      <c r="A146" s="1"/>
      <c r="B146" s="188"/>
      <c r="C146" s="97"/>
      <c r="D146" s="98"/>
      <c r="E146" s="1"/>
      <c r="F146" s="99"/>
      <c r="G146" s="1"/>
      <c r="H146" s="100"/>
      <c r="I146" s="101"/>
      <c r="J146" s="101"/>
      <c r="K146" s="101"/>
      <c r="L146" s="1"/>
      <c r="M146" s="101"/>
      <c r="N146" s="102"/>
      <c r="O146" s="77"/>
      <c r="P146" s="77"/>
      <c r="S146" s="4"/>
      <c r="AB146" s="6"/>
      <c r="AE146" s="110"/>
      <c r="AF146" s="119"/>
      <c r="AG146" s="119"/>
    </row>
    <row r="147" spans="1:33" s="3" customFormat="1" ht="50.25" customHeight="1" x14ac:dyDescent="0.2">
      <c r="A147" s="1"/>
      <c r="B147" s="188"/>
      <c r="C147" s="97"/>
      <c r="D147" s="98"/>
      <c r="E147" s="1"/>
      <c r="F147" s="99"/>
      <c r="G147" s="1"/>
      <c r="H147" s="100"/>
      <c r="I147" s="101"/>
      <c r="J147" s="101"/>
      <c r="K147" s="101"/>
      <c r="L147" s="1"/>
      <c r="M147" s="101"/>
      <c r="N147" s="102"/>
      <c r="O147" s="77"/>
      <c r="P147" s="77"/>
      <c r="S147" s="4"/>
      <c r="AB147" s="6"/>
      <c r="AE147" s="110"/>
      <c r="AF147" s="119"/>
      <c r="AG147" s="119"/>
    </row>
    <row r="148" spans="1:33" s="3" customFormat="1" ht="50.25" customHeight="1" x14ac:dyDescent="0.2">
      <c r="A148" s="1"/>
      <c r="B148" s="188"/>
      <c r="C148" s="97"/>
      <c r="D148" s="98"/>
      <c r="E148" s="1"/>
      <c r="F148" s="99"/>
      <c r="G148" s="1"/>
      <c r="H148" s="100"/>
      <c r="I148" s="101"/>
      <c r="J148" s="101"/>
      <c r="K148" s="101"/>
      <c r="L148" s="1"/>
      <c r="M148" s="101"/>
      <c r="N148" s="102"/>
      <c r="O148" s="77"/>
      <c r="P148" s="77"/>
      <c r="S148" s="4"/>
      <c r="AB148" s="6"/>
      <c r="AE148" s="110"/>
      <c r="AF148" s="119"/>
      <c r="AG148" s="119"/>
    </row>
    <row r="149" spans="1:33" s="3" customFormat="1" ht="50.25" customHeight="1" x14ac:dyDescent="0.2">
      <c r="A149" s="1"/>
      <c r="B149" s="188"/>
      <c r="C149" s="97"/>
      <c r="D149" s="98"/>
      <c r="E149" s="1"/>
      <c r="F149" s="99"/>
      <c r="G149" s="1"/>
      <c r="H149" s="100"/>
      <c r="I149" s="101"/>
      <c r="J149" s="101"/>
      <c r="K149" s="101"/>
      <c r="L149" s="1"/>
      <c r="M149" s="101"/>
      <c r="N149" s="102"/>
      <c r="O149" s="77"/>
      <c r="P149" s="77"/>
      <c r="S149" s="4"/>
      <c r="AB149" s="6"/>
      <c r="AE149" s="110"/>
      <c r="AF149" s="119"/>
      <c r="AG149" s="119"/>
    </row>
    <row r="150" spans="1:33" s="3" customFormat="1" ht="50.25" customHeight="1" x14ac:dyDescent="0.2">
      <c r="A150" s="1"/>
      <c r="B150" s="188"/>
      <c r="C150" s="97"/>
      <c r="D150" s="98"/>
      <c r="E150" s="1"/>
      <c r="F150" s="99"/>
      <c r="G150" s="1"/>
      <c r="H150" s="100"/>
      <c r="I150" s="101"/>
      <c r="J150" s="101"/>
      <c r="K150" s="101"/>
      <c r="L150" s="1"/>
      <c r="M150" s="101"/>
      <c r="N150" s="102"/>
      <c r="O150" s="77"/>
      <c r="P150" s="77"/>
      <c r="S150" s="4"/>
      <c r="AB150" s="6"/>
      <c r="AE150" s="110"/>
      <c r="AF150" s="119"/>
      <c r="AG150" s="119"/>
    </row>
    <row r="151" spans="1:33" s="3" customFormat="1" ht="50.25" customHeight="1" x14ac:dyDescent="0.2">
      <c r="A151" s="1"/>
      <c r="B151" s="188"/>
      <c r="C151" s="97"/>
      <c r="D151" s="98"/>
      <c r="E151" s="1"/>
      <c r="F151" s="99"/>
      <c r="G151" s="1"/>
      <c r="H151" s="100"/>
      <c r="I151" s="101"/>
      <c r="J151" s="101"/>
      <c r="K151" s="101"/>
      <c r="L151" s="1"/>
      <c r="M151" s="101"/>
      <c r="N151" s="102"/>
      <c r="O151" s="77"/>
      <c r="P151" s="77"/>
      <c r="S151" s="4"/>
      <c r="AB151" s="6"/>
      <c r="AE151" s="110"/>
      <c r="AF151" s="119"/>
      <c r="AG151" s="119"/>
    </row>
    <row r="152" spans="1:33" s="3" customFormat="1" ht="50.25" customHeight="1" x14ac:dyDescent="0.2">
      <c r="A152" s="1"/>
      <c r="B152" s="188"/>
      <c r="C152" s="97"/>
      <c r="D152" s="98"/>
      <c r="E152" s="1"/>
      <c r="F152" s="99"/>
      <c r="G152" s="1"/>
      <c r="H152" s="100"/>
      <c r="I152" s="101"/>
      <c r="J152" s="101"/>
      <c r="K152" s="101"/>
      <c r="L152" s="1"/>
      <c r="M152" s="101"/>
      <c r="N152" s="102"/>
      <c r="O152" s="77"/>
      <c r="P152" s="77"/>
      <c r="S152" s="4"/>
      <c r="AB152" s="6"/>
      <c r="AE152" s="110"/>
      <c r="AF152" s="119"/>
      <c r="AG152" s="119"/>
    </row>
    <row r="153" spans="1:33" s="3" customFormat="1" ht="50.25" customHeight="1" x14ac:dyDescent="0.2">
      <c r="A153" s="1"/>
      <c r="B153" s="188"/>
      <c r="C153" s="97"/>
      <c r="D153" s="98"/>
      <c r="E153" s="1"/>
      <c r="F153" s="99"/>
      <c r="G153" s="1"/>
      <c r="H153" s="100"/>
      <c r="I153" s="101"/>
      <c r="J153" s="101"/>
      <c r="K153" s="101"/>
      <c r="L153" s="1"/>
      <c r="M153" s="101"/>
      <c r="N153" s="102"/>
      <c r="O153" s="77"/>
      <c r="P153" s="77"/>
      <c r="S153" s="4"/>
      <c r="AB153" s="6"/>
      <c r="AE153" s="110"/>
      <c r="AF153" s="119"/>
      <c r="AG153" s="119"/>
    </row>
    <row r="154" spans="1:33" s="3" customFormat="1" ht="50.25" customHeight="1" x14ac:dyDescent="0.2">
      <c r="A154" s="1"/>
      <c r="B154" s="188"/>
      <c r="C154" s="97"/>
      <c r="D154" s="98"/>
      <c r="E154" s="1"/>
      <c r="F154" s="99"/>
      <c r="G154" s="1"/>
      <c r="H154" s="100"/>
      <c r="I154" s="101"/>
      <c r="J154" s="101"/>
      <c r="K154" s="101"/>
      <c r="L154" s="1"/>
      <c r="M154" s="101"/>
      <c r="N154" s="102"/>
      <c r="O154" s="77"/>
      <c r="P154" s="77"/>
      <c r="S154" s="4"/>
      <c r="AB154" s="6"/>
      <c r="AE154" s="110"/>
      <c r="AF154" s="119"/>
      <c r="AG154" s="119"/>
    </row>
    <row r="155" spans="1:33" s="3" customFormat="1" ht="50.25" customHeight="1" x14ac:dyDescent="0.2">
      <c r="A155" s="1"/>
      <c r="B155" s="188"/>
      <c r="C155" s="97"/>
      <c r="D155" s="98"/>
      <c r="E155" s="1"/>
      <c r="F155" s="99"/>
      <c r="G155" s="1"/>
      <c r="H155" s="100"/>
      <c r="I155" s="101"/>
      <c r="J155" s="101"/>
      <c r="K155" s="101"/>
      <c r="L155" s="1"/>
      <c r="M155" s="101"/>
      <c r="N155" s="102"/>
      <c r="O155" s="77"/>
      <c r="P155" s="77"/>
      <c r="S155" s="4"/>
      <c r="AB155" s="6"/>
      <c r="AE155" s="110"/>
      <c r="AF155" s="119"/>
      <c r="AG155" s="119"/>
    </row>
    <row r="156" spans="1:33" s="3" customFormat="1" ht="50.25" customHeight="1" x14ac:dyDescent="0.2">
      <c r="A156" s="1"/>
      <c r="B156" s="188"/>
      <c r="C156" s="97"/>
      <c r="D156" s="98"/>
      <c r="E156" s="1"/>
      <c r="F156" s="99"/>
      <c r="G156" s="1"/>
      <c r="H156" s="100"/>
      <c r="I156" s="101"/>
      <c r="J156" s="101"/>
      <c r="K156" s="101"/>
      <c r="L156" s="1"/>
      <c r="M156" s="101"/>
      <c r="N156" s="102"/>
      <c r="O156" s="77"/>
      <c r="P156" s="77"/>
      <c r="S156" s="4"/>
      <c r="AB156" s="6"/>
      <c r="AE156" s="110"/>
      <c r="AF156" s="119"/>
      <c r="AG156" s="119"/>
    </row>
    <row r="157" spans="1:33" s="3" customFormat="1" ht="50.25" customHeight="1" x14ac:dyDescent="0.2">
      <c r="A157" s="1"/>
      <c r="B157" s="188"/>
      <c r="C157" s="97"/>
      <c r="D157" s="98"/>
      <c r="E157" s="1"/>
      <c r="F157" s="99"/>
      <c r="G157" s="1"/>
      <c r="H157" s="100"/>
      <c r="I157" s="101"/>
      <c r="J157" s="101"/>
      <c r="K157" s="101"/>
      <c r="L157" s="1"/>
      <c r="M157" s="101"/>
      <c r="N157" s="102"/>
      <c r="O157" s="77"/>
      <c r="P157" s="77"/>
      <c r="S157" s="4"/>
      <c r="AB157" s="6"/>
      <c r="AE157" s="110"/>
      <c r="AF157" s="119"/>
      <c r="AG157" s="119"/>
    </row>
    <row r="158" spans="1:33" s="3" customFormat="1" ht="50.25" customHeight="1" x14ac:dyDescent="0.2">
      <c r="A158" s="1"/>
      <c r="B158" s="188"/>
      <c r="C158" s="97"/>
      <c r="D158" s="98"/>
      <c r="E158" s="1"/>
      <c r="F158" s="99"/>
      <c r="G158" s="1"/>
      <c r="H158" s="100"/>
      <c r="I158" s="101"/>
      <c r="J158" s="101"/>
      <c r="K158" s="101"/>
      <c r="L158" s="1"/>
      <c r="M158" s="101"/>
      <c r="N158" s="102"/>
      <c r="O158" s="77"/>
      <c r="P158" s="77"/>
      <c r="S158" s="4"/>
      <c r="AB158" s="6"/>
      <c r="AE158" s="110"/>
      <c r="AF158" s="119"/>
      <c r="AG158" s="119"/>
    </row>
    <row r="159" spans="1:33" s="3" customFormat="1" ht="50.25" customHeight="1" x14ac:dyDescent="0.2">
      <c r="A159" s="1"/>
      <c r="B159" s="188"/>
      <c r="C159" s="97"/>
      <c r="D159" s="98"/>
      <c r="E159" s="1"/>
      <c r="F159" s="99"/>
      <c r="G159" s="1"/>
      <c r="H159" s="100"/>
      <c r="I159" s="101"/>
      <c r="J159" s="101"/>
      <c r="K159" s="101"/>
      <c r="L159" s="1"/>
      <c r="M159" s="101"/>
      <c r="N159" s="102"/>
      <c r="O159" s="77"/>
      <c r="P159" s="77"/>
      <c r="S159" s="4"/>
      <c r="AB159" s="6"/>
      <c r="AE159" s="110"/>
      <c r="AF159" s="119"/>
      <c r="AG159" s="119"/>
    </row>
    <row r="160" spans="1:33" s="3" customFormat="1" ht="50.25" customHeight="1" x14ac:dyDescent="0.2">
      <c r="A160" s="1"/>
      <c r="B160" s="188"/>
      <c r="C160" s="97"/>
      <c r="D160" s="98"/>
      <c r="E160" s="1"/>
      <c r="F160" s="99"/>
      <c r="G160" s="1"/>
      <c r="H160" s="100"/>
      <c r="I160" s="101"/>
      <c r="J160" s="101"/>
      <c r="K160" s="101"/>
      <c r="L160" s="1"/>
      <c r="M160" s="101"/>
      <c r="N160" s="102"/>
      <c r="O160" s="77"/>
      <c r="P160" s="77"/>
      <c r="S160" s="4"/>
      <c r="AB160" s="6"/>
      <c r="AE160" s="110"/>
      <c r="AF160" s="119"/>
      <c r="AG160" s="119"/>
    </row>
    <row r="161" spans="1:36" s="3" customFormat="1" ht="50.25" customHeight="1" x14ac:dyDescent="0.2">
      <c r="A161" s="1"/>
      <c r="B161" s="188"/>
      <c r="C161" s="97"/>
      <c r="D161" s="98"/>
      <c r="E161" s="1"/>
      <c r="F161" s="99"/>
      <c r="G161" s="1"/>
      <c r="H161" s="100"/>
      <c r="I161" s="101"/>
      <c r="J161" s="101"/>
      <c r="K161" s="101"/>
      <c r="L161" s="1"/>
      <c r="M161" s="101"/>
      <c r="N161" s="102"/>
      <c r="O161" s="77"/>
      <c r="P161" s="77"/>
      <c r="S161" s="4"/>
      <c r="AB161" s="6"/>
      <c r="AE161" s="110"/>
      <c r="AF161" s="119"/>
      <c r="AG161" s="119"/>
    </row>
    <row r="162" spans="1:36" s="3" customFormat="1" ht="50.25" customHeight="1" x14ac:dyDescent="0.2">
      <c r="A162" s="1"/>
      <c r="B162" s="188"/>
      <c r="C162" s="97"/>
      <c r="D162" s="98"/>
      <c r="E162" s="1"/>
      <c r="F162" s="99"/>
      <c r="G162" s="1"/>
      <c r="H162" s="100"/>
      <c r="I162" s="101"/>
      <c r="J162" s="101"/>
      <c r="K162" s="101"/>
      <c r="L162" s="1"/>
      <c r="M162" s="101"/>
      <c r="N162" s="102"/>
      <c r="O162" s="77"/>
      <c r="P162" s="77"/>
      <c r="S162" s="4"/>
      <c r="AB162" s="6"/>
      <c r="AE162" s="110"/>
      <c r="AF162" s="119"/>
      <c r="AG162" s="119"/>
    </row>
    <row r="163" spans="1:36" s="3" customFormat="1" ht="50.25" customHeight="1" x14ac:dyDescent="0.2">
      <c r="A163" s="1"/>
      <c r="B163" s="188"/>
      <c r="C163" s="97"/>
      <c r="D163" s="98"/>
      <c r="E163" s="1"/>
      <c r="F163" s="99"/>
      <c r="G163" s="1"/>
      <c r="H163" s="100"/>
      <c r="I163" s="101"/>
      <c r="J163" s="101"/>
      <c r="K163" s="101"/>
      <c r="L163" s="1"/>
      <c r="M163" s="101"/>
      <c r="N163" s="102"/>
      <c r="O163" s="77"/>
      <c r="P163" s="77"/>
      <c r="S163" s="4"/>
      <c r="AB163" s="6"/>
      <c r="AE163" s="110"/>
      <c r="AF163" s="119"/>
      <c r="AG163" s="119"/>
    </row>
    <row r="164" spans="1:36" s="3" customFormat="1" ht="50.25" customHeight="1" x14ac:dyDescent="0.2">
      <c r="A164" s="1"/>
      <c r="B164" s="188"/>
      <c r="C164" s="97"/>
      <c r="D164" s="98"/>
      <c r="E164" s="1"/>
      <c r="F164" s="99"/>
      <c r="G164" s="1"/>
      <c r="H164" s="100"/>
      <c r="I164" s="101"/>
      <c r="J164" s="101"/>
      <c r="K164" s="101"/>
      <c r="L164" s="1"/>
      <c r="M164" s="101"/>
      <c r="N164" s="102"/>
      <c r="O164" s="77"/>
      <c r="P164" s="77"/>
      <c r="S164" s="4"/>
      <c r="AB164" s="6"/>
      <c r="AE164" s="110"/>
      <c r="AF164" s="119"/>
      <c r="AG164" s="119"/>
    </row>
    <row r="165" spans="1:36" s="3" customFormat="1" ht="50.25" customHeight="1" x14ac:dyDescent="0.2">
      <c r="A165" s="1"/>
      <c r="B165" s="188"/>
      <c r="C165" s="97"/>
      <c r="D165" s="98"/>
      <c r="E165" s="1"/>
      <c r="F165" s="99"/>
      <c r="G165" s="1"/>
      <c r="H165" s="100"/>
      <c r="I165" s="101"/>
      <c r="J165" s="101"/>
      <c r="K165" s="101"/>
      <c r="L165" s="1"/>
      <c r="M165" s="101"/>
      <c r="N165" s="102"/>
      <c r="O165" s="77"/>
      <c r="P165" s="77"/>
      <c r="S165" s="4"/>
      <c r="AB165" s="6"/>
      <c r="AE165" s="110"/>
      <c r="AF165" s="119"/>
      <c r="AG165" s="119"/>
    </row>
    <row r="166" spans="1:36" s="3" customFormat="1" ht="50.25" customHeight="1" x14ac:dyDescent="0.2">
      <c r="A166" s="1"/>
      <c r="B166" s="188"/>
      <c r="C166" s="97"/>
      <c r="D166" s="98"/>
      <c r="E166" s="1"/>
      <c r="F166" s="99"/>
      <c r="G166" s="1"/>
      <c r="H166" s="100"/>
      <c r="I166" s="101"/>
      <c r="J166" s="101"/>
      <c r="K166" s="101"/>
      <c r="L166" s="1"/>
      <c r="M166" s="101"/>
      <c r="N166" s="102"/>
      <c r="O166" s="77"/>
      <c r="P166" s="77"/>
      <c r="S166" s="4"/>
      <c r="AB166" s="6"/>
      <c r="AE166" s="110"/>
      <c r="AF166" s="119"/>
      <c r="AG166" s="119"/>
    </row>
    <row r="167" spans="1:36" s="3" customFormat="1" ht="50.25" customHeight="1" x14ac:dyDescent="0.2">
      <c r="A167" s="1"/>
      <c r="B167" s="188"/>
      <c r="C167" s="97"/>
      <c r="D167" s="98"/>
      <c r="E167" s="1"/>
      <c r="F167" s="99"/>
      <c r="G167" s="1"/>
      <c r="H167" s="100"/>
      <c r="I167" s="101"/>
      <c r="J167" s="101"/>
      <c r="K167" s="101"/>
      <c r="L167" s="1"/>
      <c r="M167" s="101"/>
      <c r="N167" s="102"/>
      <c r="O167" s="77"/>
      <c r="P167" s="77"/>
      <c r="S167" s="4"/>
      <c r="AB167" s="6"/>
      <c r="AE167" s="110"/>
      <c r="AF167" s="119"/>
      <c r="AG167" s="119"/>
    </row>
    <row r="168" spans="1:36" s="3" customFormat="1" ht="50.25" customHeight="1" x14ac:dyDescent="0.2">
      <c r="A168" s="1"/>
      <c r="B168" s="188"/>
      <c r="C168" s="97"/>
      <c r="D168" s="98"/>
      <c r="E168" s="1"/>
      <c r="F168" s="99"/>
      <c r="G168" s="1"/>
      <c r="H168" s="100"/>
      <c r="I168" s="101"/>
      <c r="J168" s="101"/>
      <c r="K168" s="101"/>
      <c r="L168" s="1"/>
      <c r="M168" s="101"/>
      <c r="N168" s="102"/>
      <c r="O168" s="77"/>
      <c r="P168" s="77"/>
      <c r="S168" s="4"/>
      <c r="AB168" s="6"/>
      <c r="AE168" s="110"/>
      <c r="AF168" s="119"/>
      <c r="AG168" s="119"/>
    </row>
    <row r="169" spans="1:36" s="3" customFormat="1" ht="50.25" customHeight="1" x14ac:dyDescent="0.2">
      <c r="A169" s="1"/>
      <c r="B169" s="188"/>
      <c r="C169" s="97"/>
      <c r="D169" s="98"/>
      <c r="E169" s="1"/>
      <c r="F169" s="99"/>
      <c r="G169" s="1"/>
      <c r="H169" s="100"/>
      <c r="I169" s="101"/>
      <c r="J169" s="101"/>
      <c r="K169" s="101"/>
      <c r="L169" s="1"/>
      <c r="M169" s="101"/>
      <c r="N169" s="102"/>
      <c r="O169" s="77"/>
      <c r="P169" s="77"/>
      <c r="S169" s="4"/>
      <c r="AB169" s="6"/>
      <c r="AD169" s="8"/>
      <c r="AE169" s="113"/>
      <c r="AF169" s="102"/>
      <c r="AG169" s="120"/>
      <c r="AI169" s="8"/>
      <c r="AJ169" s="8"/>
    </row>
    <row r="170" spans="1:36" s="3" customFormat="1" ht="50.25" customHeight="1" x14ac:dyDescent="0.2">
      <c r="A170" s="1"/>
      <c r="B170" s="188"/>
      <c r="C170" s="97"/>
      <c r="D170" s="98"/>
      <c r="E170" s="1"/>
      <c r="F170" s="99"/>
      <c r="G170" s="1"/>
      <c r="H170" s="100"/>
      <c r="I170" s="101"/>
      <c r="J170" s="101"/>
      <c r="K170" s="101"/>
      <c r="L170" s="1"/>
      <c r="M170" s="101"/>
      <c r="N170" s="102"/>
      <c r="O170" s="77"/>
      <c r="P170" s="77"/>
      <c r="S170" s="4"/>
      <c r="AB170" s="6"/>
      <c r="AD170" s="8"/>
      <c r="AE170" s="113"/>
      <c r="AF170" s="102"/>
      <c r="AG170" s="120"/>
      <c r="AI170" s="8"/>
      <c r="AJ170" s="8"/>
    </row>
    <row r="171" spans="1:36" s="8" customFormat="1" ht="50.25" customHeight="1" x14ac:dyDescent="0.2">
      <c r="A171" s="1"/>
      <c r="B171" s="188"/>
      <c r="C171" s="97"/>
      <c r="D171" s="98"/>
      <c r="E171" s="1"/>
      <c r="F171" s="99"/>
      <c r="G171" s="1"/>
      <c r="H171" s="100"/>
      <c r="I171" s="101"/>
      <c r="J171" s="101"/>
      <c r="K171" s="101"/>
      <c r="L171" s="1"/>
      <c r="M171" s="101"/>
      <c r="N171" s="102"/>
      <c r="O171" s="77"/>
      <c r="P171" s="77"/>
      <c r="S171" s="2"/>
      <c r="AB171" s="26"/>
      <c r="AE171" s="113"/>
      <c r="AF171" s="102"/>
      <c r="AG171" s="120"/>
    </row>
    <row r="172" spans="1:36" s="8" customFormat="1" ht="50.25" customHeight="1" x14ac:dyDescent="0.2">
      <c r="A172" s="1"/>
      <c r="B172" s="188"/>
      <c r="C172" s="97"/>
      <c r="D172" s="98"/>
      <c r="E172" s="1"/>
      <c r="F172" s="99"/>
      <c r="G172" s="1"/>
      <c r="H172" s="100"/>
      <c r="I172" s="101"/>
      <c r="J172" s="101"/>
      <c r="K172" s="101"/>
      <c r="L172" s="1"/>
      <c r="M172" s="101"/>
      <c r="N172" s="102"/>
      <c r="O172" s="77"/>
      <c r="P172" s="77"/>
      <c r="S172" s="2"/>
      <c r="AB172" s="26"/>
      <c r="AE172" s="113"/>
      <c r="AF172" s="102"/>
      <c r="AG172" s="120"/>
    </row>
    <row r="173" spans="1:36" s="8" customFormat="1" ht="50.25" customHeight="1" x14ac:dyDescent="0.2">
      <c r="A173" s="1"/>
      <c r="B173" s="188"/>
      <c r="C173" s="97"/>
      <c r="D173" s="98"/>
      <c r="E173" s="1"/>
      <c r="F173" s="99"/>
      <c r="G173" s="1"/>
      <c r="H173" s="100"/>
      <c r="I173" s="101"/>
      <c r="J173" s="101"/>
      <c r="K173" s="101"/>
      <c r="L173" s="1"/>
      <c r="M173" s="101"/>
      <c r="N173" s="102"/>
      <c r="O173" s="77"/>
      <c r="P173" s="77"/>
      <c r="S173" s="2"/>
      <c r="AB173" s="26"/>
      <c r="AE173" s="113"/>
      <c r="AF173" s="102"/>
      <c r="AG173" s="120"/>
    </row>
    <row r="174" spans="1:36" s="8" customFormat="1" ht="50.25" customHeight="1" x14ac:dyDescent="0.2">
      <c r="A174" s="1"/>
      <c r="B174" s="188"/>
      <c r="C174" s="97"/>
      <c r="D174" s="98"/>
      <c r="E174" s="1"/>
      <c r="F174" s="99"/>
      <c r="G174" s="1"/>
      <c r="H174" s="100"/>
      <c r="I174" s="101"/>
      <c r="J174" s="101"/>
      <c r="K174" s="101"/>
      <c r="L174" s="1"/>
      <c r="M174" s="101"/>
      <c r="N174" s="102"/>
      <c r="O174" s="77"/>
      <c r="P174" s="77"/>
      <c r="S174" s="2"/>
      <c r="AB174" s="26"/>
      <c r="AE174" s="113"/>
      <c r="AF174" s="102"/>
      <c r="AG174" s="120"/>
    </row>
    <row r="175" spans="1:36" s="8" customFormat="1" ht="50.25" customHeight="1" x14ac:dyDescent="0.2">
      <c r="A175" s="1"/>
      <c r="B175" s="188"/>
      <c r="C175" s="97"/>
      <c r="D175" s="98"/>
      <c r="E175" s="1"/>
      <c r="F175" s="99"/>
      <c r="G175" s="1"/>
      <c r="H175" s="100"/>
      <c r="I175" s="101"/>
      <c r="J175" s="101"/>
      <c r="K175" s="101"/>
      <c r="L175" s="1"/>
      <c r="M175" s="101"/>
      <c r="N175" s="102"/>
      <c r="O175" s="77"/>
      <c r="P175" s="77"/>
      <c r="S175" s="2"/>
      <c r="AB175" s="26"/>
      <c r="AE175" s="113"/>
      <c r="AF175" s="102"/>
      <c r="AG175" s="120"/>
    </row>
    <row r="176" spans="1:36" s="8" customFormat="1" ht="50.25" customHeight="1" x14ac:dyDescent="0.2">
      <c r="A176" s="1"/>
      <c r="B176" s="188"/>
      <c r="C176" s="97"/>
      <c r="D176" s="98"/>
      <c r="E176" s="1"/>
      <c r="F176" s="99"/>
      <c r="G176" s="1"/>
      <c r="H176" s="100"/>
      <c r="I176" s="101"/>
      <c r="J176" s="101"/>
      <c r="K176" s="101"/>
      <c r="L176" s="1"/>
      <c r="M176" s="101"/>
      <c r="N176" s="102"/>
      <c r="O176" s="77"/>
      <c r="P176" s="77"/>
      <c r="S176" s="2"/>
      <c r="AB176" s="26"/>
      <c r="AE176" s="113"/>
      <c r="AF176" s="102"/>
      <c r="AG176" s="120"/>
    </row>
    <row r="177" spans="1:36" s="8" customFormat="1" ht="50.25" customHeight="1" x14ac:dyDescent="0.2">
      <c r="A177" s="1"/>
      <c r="B177" s="188"/>
      <c r="C177" s="97"/>
      <c r="D177" s="98"/>
      <c r="E177" s="1"/>
      <c r="F177" s="99"/>
      <c r="G177" s="1"/>
      <c r="H177" s="100"/>
      <c r="I177" s="101"/>
      <c r="J177" s="101"/>
      <c r="K177" s="101"/>
      <c r="L177" s="1"/>
      <c r="M177" s="101"/>
      <c r="N177" s="102"/>
      <c r="O177" s="77"/>
      <c r="P177" s="77"/>
      <c r="S177" s="2"/>
      <c r="AB177" s="26"/>
      <c r="AE177" s="113"/>
      <c r="AF177" s="102"/>
      <c r="AG177" s="120"/>
    </row>
    <row r="178" spans="1:36" s="8" customFormat="1" ht="50.25" customHeight="1" x14ac:dyDescent="0.2">
      <c r="A178" s="1"/>
      <c r="B178" s="188"/>
      <c r="C178" s="97"/>
      <c r="D178" s="98"/>
      <c r="E178" s="1"/>
      <c r="F178" s="99"/>
      <c r="G178" s="1"/>
      <c r="H178" s="100"/>
      <c r="I178" s="101"/>
      <c r="J178" s="101"/>
      <c r="K178" s="101"/>
      <c r="L178" s="1"/>
      <c r="M178" s="101"/>
      <c r="N178" s="102"/>
      <c r="O178" s="77"/>
      <c r="P178" s="77"/>
      <c r="S178" s="2"/>
      <c r="AB178" s="26"/>
      <c r="AE178" s="113"/>
      <c r="AF178" s="102"/>
      <c r="AG178" s="120"/>
    </row>
    <row r="179" spans="1:36" s="8" customFormat="1" ht="50.25" customHeight="1" x14ac:dyDescent="0.2">
      <c r="A179" s="1"/>
      <c r="B179" s="188"/>
      <c r="C179" s="97"/>
      <c r="D179" s="98"/>
      <c r="E179" s="1"/>
      <c r="F179" s="99"/>
      <c r="G179" s="1"/>
      <c r="H179" s="100"/>
      <c r="I179" s="101"/>
      <c r="J179" s="101"/>
      <c r="K179" s="101"/>
      <c r="L179" s="1"/>
      <c r="M179" s="101"/>
      <c r="N179" s="102"/>
      <c r="O179" s="77"/>
      <c r="P179" s="77"/>
      <c r="S179" s="2"/>
      <c r="AB179" s="26"/>
      <c r="AE179" s="113"/>
      <c r="AF179" s="102"/>
      <c r="AG179" s="120"/>
    </row>
    <row r="180" spans="1:36" s="8" customFormat="1" ht="48.75" customHeight="1" x14ac:dyDescent="0.2">
      <c r="A180" s="1"/>
      <c r="B180" s="188"/>
      <c r="C180" s="97"/>
      <c r="D180" s="98"/>
      <c r="E180" s="1"/>
      <c r="F180" s="99"/>
      <c r="G180" s="1"/>
      <c r="H180" s="100"/>
      <c r="I180" s="101"/>
      <c r="J180" s="101"/>
      <c r="K180" s="101"/>
      <c r="L180" s="1"/>
      <c r="M180" s="101"/>
      <c r="N180" s="102"/>
      <c r="O180" s="77"/>
      <c r="P180" s="77"/>
      <c r="S180" s="2"/>
      <c r="AB180" s="26"/>
      <c r="AE180" s="113"/>
      <c r="AF180" s="102"/>
      <c r="AG180" s="120"/>
    </row>
    <row r="181" spans="1:36" s="8" customFormat="1" ht="50.25" customHeight="1" x14ac:dyDescent="0.2">
      <c r="A181" s="1"/>
      <c r="B181" s="188"/>
      <c r="C181" s="97"/>
      <c r="D181" s="98"/>
      <c r="E181" s="1"/>
      <c r="F181" s="99"/>
      <c r="G181" s="1"/>
      <c r="H181" s="100"/>
      <c r="I181" s="101"/>
      <c r="J181" s="101"/>
      <c r="K181" s="101"/>
      <c r="L181" s="1"/>
      <c r="M181" s="101"/>
      <c r="N181" s="102"/>
      <c r="O181" s="77"/>
      <c r="P181" s="77"/>
      <c r="S181" s="2"/>
      <c r="AB181" s="26"/>
      <c r="AE181" s="113"/>
      <c r="AF181" s="102"/>
      <c r="AG181" s="120"/>
    </row>
    <row r="182" spans="1:36" s="8" customFormat="1" ht="50.25" customHeight="1" x14ac:dyDescent="0.2">
      <c r="A182" s="1"/>
      <c r="B182" s="188"/>
      <c r="C182" s="97"/>
      <c r="D182" s="98"/>
      <c r="E182" s="1"/>
      <c r="F182" s="99"/>
      <c r="G182" s="1"/>
      <c r="H182" s="100"/>
      <c r="I182" s="101"/>
      <c r="J182" s="101"/>
      <c r="K182" s="101"/>
      <c r="L182" s="1"/>
      <c r="M182" s="101"/>
      <c r="N182" s="102"/>
      <c r="O182" s="77"/>
      <c r="P182" s="77"/>
      <c r="S182" s="2"/>
      <c r="AB182" s="26"/>
      <c r="AE182" s="113"/>
      <c r="AF182" s="102"/>
      <c r="AG182" s="120"/>
    </row>
    <row r="183" spans="1:36" s="8" customFormat="1" ht="50.25" customHeight="1" x14ac:dyDescent="0.2">
      <c r="A183" s="1"/>
      <c r="B183" s="188"/>
      <c r="C183" s="97"/>
      <c r="D183" s="98"/>
      <c r="E183" s="1"/>
      <c r="F183" s="99"/>
      <c r="G183" s="1"/>
      <c r="H183" s="100"/>
      <c r="I183" s="101"/>
      <c r="J183" s="101"/>
      <c r="K183" s="101"/>
      <c r="L183" s="1"/>
      <c r="M183" s="101"/>
      <c r="N183" s="102"/>
      <c r="O183" s="77"/>
      <c r="P183" s="77"/>
      <c r="S183" s="2"/>
      <c r="AB183" s="26"/>
      <c r="AE183" s="113"/>
      <c r="AF183" s="102"/>
      <c r="AG183" s="120"/>
    </row>
    <row r="184" spans="1:36" s="8" customFormat="1" ht="50.25" customHeight="1" x14ac:dyDescent="0.2">
      <c r="A184" s="1"/>
      <c r="B184" s="188"/>
      <c r="C184" s="97"/>
      <c r="D184" s="98"/>
      <c r="E184" s="1"/>
      <c r="F184" s="99"/>
      <c r="G184" s="1"/>
      <c r="H184" s="100"/>
      <c r="I184" s="101"/>
      <c r="J184" s="101"/>
      <c r="K184" s="101"/>
      <c r="L184" s="1"/>
      <c r="M184" s="101"/>
      <c r="N184" s="102"/>
      <c r="O184" s="77"/>
      <c r="P184" s="77"/>
      <c r="S184" s="2"/>
      <c r="AB184" s="26"/>
      <c r="AE184" s="113"/>
      <c r="AF184" s="102"/>
      <c r="AG184" s="120"/>
    </row>
    <row r="185" spans="1:36" s="8" customFormat="1" ht="50.25" customHeight="1" x14ac:dyDescent="0.2">
      <c r="A185" s="1"/>
      <c r="B185" s="188"/>
      <c r="C185" s="97"/>
      <c r="D185" s="98"/>
      <c r="E185" s="1"/>
      <c r="F185" s="99"/>
      <c r="G185" s="1"/>
      <c r="H185" s="100"/>
      <c r="I185" s="101"/>
      <c r="J185" s="101"/>
      <c r="K185" s="101"/>
      <c r="L185" s="1"/>
      <c r="M185" s="101"/>
      <c r="N185" s="102"/>
      <c r="O185" s="77"/>
      <c r="P185" s="77"/>
      <c r="S185" s="2"/>
      <c r="AB185" s="26"/>
      <c r="AE185" s="113"/>
      <c r="AF185" s="102"/>
      <c r="AG185" s="120"/>
    </row>
    <row r="186" spans="1:36" s="8" customFormat="1" ht="50.25" customHeight="1" x14ac:dyDescent="0.2">
      <c r="A186" s="1"/>
      <c r="B186" s="188"/>
      <c r="C186" s="97"/>
      <c r="D186" s="98"/>
      <c r="E186" s="1"/>
      <c r="F186" s="99"/>
      <c r="G186" s="1"/>
      <c r="H186" s="100"/>
      <c r="I186" s="101"/>
      <c r="J186" s="101"/>
      <c r="K186" s="101"/>
      <c r="L186" s="1"/>
      <c r="M186" s="101"/>
      <c r="N186" s="102"/>
      <c r="O186" s="77"/>
      <c r="P186" s="77"/>
      <c r="S186" s="2"/>
      <c r="AB186" s="26"/>
      <c r="AE186" s="113"/>
      <c r="AF186" s="102"/>
      <c r="AG186" s="120"/>
    </row>
    <row r="187" spans="1:36" s="8" customFormat="1" ht="50.25" customHeight="1" x14ac:dyDescent="0.2">
      <c r="A187" s="1"/>
      <c r="B187" s="188"/>
      <c r="C187" s="97"/>
      <c r="D187" s="98"/>
      <c r="E187" s="1"/>
      <c r="F187" s="99"/>
      <c r="G187" s="1"/>
      <c r="H187" s="100"/>
      <c r="I187" s="101"/>
      <c r="J187" s="101"/>
      <c r="K187" s="101"/>
      <c r="L187" s="1"/>
      <c r="M187" s="101"/>
      <c r="N187" s="102"/>
      <c r="O187" s="77"/>
      <c r="P187" s="77"/>
      <c r="S187" s="2"/>
      <c r="AB187" s="26"/>
      <c r="AE187" s="113"/>
      <c r="AF187" s="102"/>
      <c r="AG187" s="120"/>
    </row>
    <row r="188" spans="1:36" s="8" customFormat="1" ht="50.25" customHeight="1" x14ac:dyDescent="0.2">
      <c r="A188" s="1"/>
      <c r="B188" s="188"/>
      <c r="C188" s="97"/>
      <c r="D188" s="98"/>
      <c r="E188" s="1"/>
      <c r="F188" s="99"/>
      <c r="G188" s="1"/>
      <c r="H188" s="100"/>
      <c r="I188" s="101"/>
      <c r="J188" s="101"/>
      <c r="K188" s="101"/>
      <c r="L188" s="1"/>
      <c r="M188" s="101"/>
      <c r="N188" s="102"/>
      <c r="O188" s="77"/>
      <c r="P188" s="77"/>
      <c r="S188" s="2"/>
      <c r="AB188" s="26"/>
      <c r="AE188" s="113"/>
      <c r="AF188" s="102"/>
      <c r="AG188" s="120"/>
    </row>
    <row r="189" spans="1:36" s="8" customFormat="1" ht="50.25" customHeight="1" x14ac:dyDescent="0.2">
      <c r="A189" s="1"/>
      <c r="B189" s="188"/>
      <c r="C189" s="97"/>
      <c r="D189" s="98"/>
      <c r="E189" s="1"/>
      <c r="F189" s="99"/>
      <c r="G189" s="1"/>
      <c r="H189" s="100"/>
      <c r="I189" s="101"/>
      <c r="J189" s="101"/>
      <c r="K189" s="101"/>
      <c r="L189" s="1"/>
      <c r="M189" s="101"/>
      <c r="N189" s="102"/>
      <c r="O189" s="77"/>
      <c r="P189" s="77"/>
      <c r="S189" s="2"/>
      <c r="AB189" s="26"/>
      <c r="AD189" s="9"/>
      <c r="AE189" s="114"/>
      <c r="AF189" s="185"/>
      <c r="AG189" s="121"/>
      <c r="AI189" s="9"/>
      <c r="AJ189" s="9"/>
    </row>
    <row r="190" spans="1:36" s="8" customFormat="1" ht="50.25" customHeight="1" x14ac:dyDescent="0.2">
      <c r="A190" s="1"/>
      <c r="B190" s="188"/>
      <c r="C190" s="97"/>
      <c r="D190" s="98"/>
      <c r="E190" s="1"/>
      <c r="F190" s="99"/>
      <c r="G190" s="1"/>
      <c r="H190" s="100"/>
      <c r="I190" s="101"/>
      <c r="J190" s="101"/>
      <c r="K190" s="101"/>
      <c r="L190" s="1"/>
      <c r="M190" s="101"/>
      <c r="N190" s="102"/>
      <c r="O190" s="77"/>
      <c r="P190" s="77"/>
      <c r="S190" s="2"/>
      <c r="AB190" s="26"/>
      <c r="AE190" s="113"/>
      <c r="AF190" s="102"/>
      <c r="AG190" s="120"/>
    </row>
    <row r="191" spans="1:36" s="9" customFormat="1" ht="50.25" customHeight="1" x14ac:dyDescent="0.2">
      <c r="A191" s="1"/>
      <c r="B191" s="188"/>
      <c r="C191" s="97"/>
      <c r="D191" s="98"/>
      <c r="E191" s="1"/>
      <c r="F191" s="99"/>
      <c r="G191" s="1"/>
      <c r="H191" s="100"/>
      <c r="I191" s="101"/>
      <c r="J191" s="101"/>
      <c r="K191" s="101"/>
      <c r="L191" s="1"/>
      <c r="M191" s="101"/>
      <c r="N191" s="102"/>
      <c r="O191" s="77"/>
      <c r="P191" s="77"/>
      <c r="S191" s="10"/>
      <c r="AB191" s="27"/>
      <c r="AD191" s="8"/>
      <c r="AE191" s="113"/>
      <c r="AF191" s="102"/>
      <c r="AG191" s="120"/>
      <c r="AI191" s="8"/>
      <c r="AJ191" s="8"/>
    </row>
    <row r="192" spans="1:36" s="8" customFormat="1" ht="50.25" customHeight="1" x14ac:dyDescent="0.2">
      <c r="A192" s="1"/>
      <c r="B192" s="188"/>
      <c r="C192" s="97"/>
      <c r="D192" s="98"/>
      <c r="E192" s="1"/>
      <c r="F192" s="99"/>
      <c r="G192" s="1"/>
      <c r="H192" s="100"/>
      <c r="I192" s="101"/>
      <c r="J192" s="101"/>
      <c r="K192" s="101"/>
      <c r="L192" s="1"/>
      <c r="M192" s="101"/>
      <c r="N192" s="102"/>
      <c r="O192" s="77"/>
      <c r="P192" s="77"/>
      <c r="S192" s="2"/>
      <c r="AB192" s="26"/>
      <c r="AE192" s="113"/>
      <c r="AF192" s="102"/>
      <c r="AG192" s="120"/>
    </row>
    <row r="193" spans="1:36" s="8" customFormat="1" ht="50.25" customHeight="1" x14ac:dyDescent="0.2">
      <c r="A193" s="1"/>
      <c r="B193" s="188"/>
      <c r="C193" s="97"/>
      <c r="D193" s="98"/>
      <c r="E193" s="1"/>
      <c r="F193" s="99"/>
      <c r="G193" s="1"/>
      <c r="H193" s="100"/>
      <c r="I193" s="101"/>
      <c r="J193" s="101"/>
      <c r="K193" s="101"/>
      <c r="L193" s="1"/>
      <c r="M193" s="101"/>
      <c r="N193" s="102"/>
      <c r="O193" s="77"/>
      <c r="P193" s="77"/>
      <c r="S193" s="2"/>
      <c r="AB193" s="26"/>
      <c r="AE193" s="113"/>
      <c r="AF193" s="102"/>
      <c r="AG193" s="120"/>
    </row>
    <row r="194" spans="1:36" s="8" customFormat="1" ht="50.25" customHeight="1" x14ac:dyDescent="0.2">
      <c r="A194" s="1"/>
      <c r="B194" s="188"/>
      <c r="C194" s="97"/>
      <c r="D194" s="98"/>
      <c r="E194" s="1"/>
      <c r="F194" s="99"/>
      <c r="G194" s="1"/>
      <c r="H194" s="100"/>
      <c r="I194" s="101"/>
      <c r="J194" s="101"/>
      <c r="K194" s="101"/>
      <c r="L194" s="1"/>
      <c r="M194" s="101"/>
      <c r="N194" s="102"/>
      <c r="O194" s="77"/>
      <c r="P194" s="77"/>
      <c r="S194" s="2"/>
      <c r="AB194" s="26"/>
      <c r="AE194" s="113"/>
      <c r="AF194" s="102"/>
      <c r="AG194" s="120"/>
    </row>
    <row r="195" spans="1:36" s="8" customFormat="1" ht="50.25" customHeight="1" x14ac:dyDescent="0.2">
      <c r="A195" s="1"/>
      <c r="B195" s="188"/>
      <c r="C195" s="97"/>
      <c r="D195" s="98"/>
      <c r="E195" s="1"/>
      <c r="F195" s="99"/>
      <c r="G195" s="1"/>
      <c r="H195" s="100"/>
      <c r="I195" s="101"/>
      <c r="J195" s="101"/>
      <c r="K195" s="101"/>
      <c r="L195" s="1"/>
      <c r="M195" s="101"/>
      <c r="N195" s="102"/>
      <c r="O195" s="77"/>
      <c r="P195" s="77"/>
      <c r="S195" s="2"/>
      <c r="AB195" s="26"/>
      <c r="AE195" s="113"/>
      <c r="AF195" s="102"/>
      <c r="AG195" s="120"/>
    </row>
    <row r="196" spans="1:36" s="8" customFormat="1" ht="50.25" customHeight="1" x14ac:dyDescent="0.2">
      <c r="A196" s="1"/>
      <c r="B196" s="188"/>
      <c r="C196" s="97"/>
      <c r="D196" s="98"/>
      <c r="E196" s="1"/>
      <c r="F196" s="99"/>
      <c r="G196" s="1"/>
      <c r="H196" s="100"/>
      <c r="I196" s="101"/>
      <c r="J196" s="101"/>
      <c r="K196" s="101"/>
      <c r="L196" s="1"/>
      <c r="M196" s="101"/>
      <c r="N196" s="102"/>
      <c r="O196" s="77"/>
      <c r="P196" s="77"/>
      <c r="S196" s="2"/>
      <c r="AB196" s="26"/>
      <c r="AE196" s="113"/>
      <c r="AF196" s="102"/>
      <c r="AG196" s="120"/>
    </row>
    <row r="197" spans="1:36" s="8" customFormat="1" ht="50.25" customHeight="1" x14ac:dyDescent="0.2">
      <c r="A197" s="1"/>
      <c r="B197" s="188"/>
      <c r="C197" s="97"/>
      <c r="D197" s="98"/>
      <c r="E197" s="1"/>
      <c r="F197" s="99"/>
      <c r="G197" s="1"/>
      <c r="H197" s="100"/>
      <c r="I197" s="101"/>
      <c r="J197" s="101"/>
      <c r="K197" s="101"/>
      <c r="L197" s="1"/>
      <c r="M197" s="101"/>
      <c r="N197" s="102"/>
      <c r="O197" s="77"/>
      <c r="P197" s="77"/>
      <c r="S197" s="2"/>
      <c r="AB197" s="26"/>
      <c r="AE197" s="113"/>
      <c r="AF197" s="102"/>
      <c r="AG197" s="120"/>
    </row>
    <row r="198" spans="1:36" s="8" customFormat="1" ht="50.25" customHeight="1" x14ac:dyDescent="0.2">
      <c r="A198" s="1"/>
      <c r="B198" s="188"/>
      <c r="C198" s="97"/>
      <c r="D198" s="98"/>
      <c r="E198" s="1"/>
      <c r="F198" s="99"/>
      <c r="G198" s="1"/>
      <c r="H198" s="100"/>
      <c r="I198" s="101"/>
      <c r="J198" s="101"/>
      <c r="K198" s="101"/>
      <c r="L198" s="1"/>
      <c r="M198" s="101"/>
      <c r="N198" s="102"/>
      <c r="O198" s="77"/>
      <c r="P198" s="77"/>
      <c r="S198" s="2"/>
      <c r="AB198" s="26"/>
      <c r="AE198" s="113"/>
      <c r="AF198" s="102"/>
      <c r="AG198" s="120"/>
    </row>
    <row r="199" spans="1:36" s="8" customFormat="1" ht="50.25" customHeight="1" x14ac:dyDescent="0.2">
      <c r="A199" s="1"/>
      <c r="B199" s="188"/>
      <c r="C199" s="97"/>
      <c r="D199" s="98"/>
      <c r="E199" s="1"/>
      <c r="F199" s="99"/>
      <c r="G199" s="1"/>
      <c r="H199" s="100"/>
      <c r="I199" s="101"/>
      <c r="J199" s="101"/>
      <c r="K199" s="101"/>
      <c r="L199" s="1"/>
      <c r="M199" s="101"/>
      <c r="N199" s="102"/>
      <c r="O199" s="77"/>
      <c r="P199" s="77"/>
      <c r="S199" s="2"/>
      <c r="AB199" s="26"/>
      <c r="AE199" s="113"/>
      <c r="AF199" s="102"/>
      <c r="AG199" s="120"/>
    </row>
    <row r="200" spans="1:36" s="8" customFormat="1" ht="50.25" customHeight="1" x14ac:dyDescent="0.2">
      <c r="A200" s="1"/>
      <c r="B200" s="188"/>
      <c r="C200" s="97"/>
      <c r="D200" s="98"/>
      <c r="E200" s="1"/>
      <c r="F200" s="99"/>
      <c r="G200" s="1"/>
      <c r="H200" s="100"/>
      <c r="I200" s="101"/>
      <c r="J200" s="101"/>
      <c r="K200" s="101"/>
      <c r="L200" s="1"/>
      <c r="M200" s="101"/>
      <c r="N200" s="102"/>
      <c r="O200" s="77"/>
      <c r="P200" s="77"/>
      <c r="S200" s="2"/>
      <c r="AB200" s="26"/>
      <c r="AD200" s="7"/>
      <c r="AE200" s="115"/>
      <c r="AF200" s="182"/>
      <c r="AG200" s="122"/>
      <c r="AI200" s="7"/>
      <c r="AJ200" s="7"/>
    </row>
    <row r="201" spans="1:36" s="8" customFormat="1" ht="45" customHeight="1" x14ac:dyDescent="0.2">
      <c r="A201" s="1"/>
      <c r="B201" s="188"/>
      <c r="C201" s="97"/>
      <c r="D201" s="98"/>
      <c r="E201" s="1"/>
      <c r="F201" s="99"/>
      <c r="G201" s="1"/>
      <c r="H201" s="100"/>
      <c r="I201" s="101"/>
      <c r="J201" s="101"/>
      <c r="K201" s="101"/>
      <c r="L201" s="1"/>
      <c r="M201" s="101"/>
      <c r="N201" s="102"/>
      <c r="O201" s="77"/>
      <c r="P201" s="77"/>
      <c r="S201" s="2"/>
      <c r="AB201" s="26"/>
      <c r="AE201" s="113"/>
      <c r="AF201" s="102"/>
      <c r="AG201" s="120"/>
    </row>
    <row r="202" spans="1:36" s="7" customFormat="1" ht="35.25" customHeight="1" x14ac:dyDescent="0.2">
      <c r="A202" s="1"/>
      <c r="B202" s="188"/>
      <c r="C202" s="97"/>
      <c r="D202" s="98"/>
      <c r="E202" s="1"/>
      <c r="F202" s="99"/>
      <c r="G202" s="1"/>
      <c r="H202" s="100"/>
      <c r="I202" s="101"/>
      <c r="J202" s="101"/>
      <c r="K202" s="101"/>
      <c r="L202" s="1"/>
      <c r="M202" s="101"/>
      <c r="N202" s="102"/>
      <c r="O202" s="77"/>
      <c r="P202" s="77"/>
      <c r="S202" s="4"/>
      <c r="AB202" s="28"/>
      <c r="AD202" s="8"/>
      <c r="AE202" s="113"/>
      <c r="AF202" s="102"/>
      <c r="AG202" s="120"/>
      <c r="AI202" s="8"/>
      <c r="AJ202" s="8"/>
    </row>
    <row r="203" spans="1:36" s="8" customFormat="1" ht="35.1" customHeight="1" x14ac:dyDescent="0.2">
      <c r="A203" s="1"/>
      <c r="B203" s="188"/>
      <c r="C203" s="97"/>
      <c r="D203" s="98"/>
      <c r="E203" s="1"/>
      <c r="F203" s="99"/>
      <c r="G203" s="1"/>
      <c r="H203" s="100"/>
      <c r="I203" s="101"/>
      <c r="J203" s="101"/>
      <c r="K203" s="101"/>
      <c r="L203" s="1"/>
      <c r="M203" s="101"/>
      <c r="N203" s="102"/>
      <c r="O203" s="77"/>
      <c r="P203" s="77"/>
      <c r="S203" s="2"/>
      <c r="AB203" s="26"/>
      <c r="AE203" s="113"/>
      <c r="AF203" s="102"/>
      <c r="AG203" s="120"/>
    </row>
    <row r="204" spans="1:36" s="8" customFormat="1" ht="35.1" customHeight="1" x14ac:dyDescent="0.2">
      <c r="A204" s="1"/>
      <c r="B204" s="188"/>
      <c r="C204" s="97"/>
      <c r="D204" s="98"/>
      <c r="E204" s="1"/>
      <c r="F204" s="99"/>
      <c r="G204" s="1"/>
      <c r="H204" s="100"/>
      <c r="I204" s="101"/>
      <c r="J204" s="101"/>
      <c r="K204" s="101"/>
      <c r="L204" s="1"/>
      <c r="M204" s="101"/>
      <c r="N204" s="102"/>
      <c r="O204" s="77"/>
      <c r="P204" s="77"/>
      <c r="S204" s="2"/>
      <c r="AB204" s="26"/>
      <c r="AE204" s="113"/>
      <c r="AF204" s="102"/>
      <c r="AG204" s="120"/>
    </row>
    <row r="205" spans="1:36" s="8" customFormat="1" ht="35.1" customHeight="1" x14ac:dyDescent="0.2">
      <c r="A205" s="1"/>
      <c r="B205" s="188"/>
      <c r="C205" s="97"/>
      <c r="D205" s="98"/>
      <c r="E205" s="1"/>
      <c r="F205" s="99"/>
      <c r="G205" s="1"/>
      <c r="H205" s="100"/>
      <c r="I205" s="101"/>
      <c r="J205" s="101"/>
      <c r="K205" s="101"/>
      <c r="L205" s="1"/>
      <c r="M205" s="101"/>
      <c r="N205" s="102"/>
      <c r="O205" s="77"/>
      <c r="P205" s="77"/>
      <c r="S205" s="2"/>
      <c r="AB205" s="26"/>
      <c r="AE205" s="113"/>
      <c r="AF205" s="102"/>
      <c r="AG205" s="120"/>
    </row>
    <row r="206" spans="1:36" s="8" customFormat="1" ht="35.1" customHeight="1" x14ac:dyDescent="0.2">
      <c r="A206" s="1"/>
      <c r="B206" s="188"/>
      <c r="C206" s="97"/>
      <c r="D206" s="98"/>
      <c r="E206" s="1"/>
      <c r="F206" s="99"/>
      <c r="G206" s="1"/>
      <c r="H206" s="100"/>
      <c r="I206" s="101"/>
      <c r="J206" s="101"/>
      <c r="K206" s="101"/>
      <c r="L206" s="1"/>
      <c r="M206" s="101"/>
      <c r="N206" s="102"/>
      <c r="O206" s="77"/>
      <c r="P206" s="77"/>
      <c r="S206" s="2"/>
      <c r="AB206" s="26"/>
      <c r="AE206" s="113"/>
      <c r="AF206" s="102"/>
      <c r="AG206" s="120"/>
    </row>
    <row r="207" spans="1:36" s="8" customFormat="1" ht="35.1" customHeight="1" x14ac:dyDescent="0.2">
      <c r="A207" s="1"/>
      <c r="B207" s="188"/>
      <c r="C207" s="97"/>
      <c r="D207" s="98"/>
      <c r="E207" s="1"/>
      <c r="F207" s="99"/>
      <c r="G207" s="1"/>
      <c r="H207" s="100"/>
      <c r="I207" s="101"/>
      <c r="J207" s="101"/>
      <c r="K207" s="101"/>
      <c r="L207" s="1"/>
      <c r="M207" s="101"/>
      <c r="N207" s="102"/>
      <c r="O207" s="77"/>
      <c r="P207" s="77"/>
      <c r="S207" s="2"/>
      <c r="AB207" s="26"/>
      <c r="AD207" s="7"/>
      <c r="AE207" s="115"/>
      <c r="AF207" s="182"/>
      <c r="AG207" s="122"/>
      <c r="AI207" s="7"/>
      <c r="AJ207" s="7"/>
    </row>
    <row r="208" spans="1:36" s="8" customFormat="1" ht="35.1" customHeight="1" x14ac:dyDescent="0.2">
      <c r="A208" s="1"/>
      <c r="B208" s="188"/>
      <c r="C208" s="97"/>
      <c r="D208" s="98"/>
      <c r="E208" s="1"/>
      <c r="F208" s="99"/>
      <c r="G208" s="1"/>
      <c r="H208" s="100"/>
      <c r="I208" s="101"/>
      <c r="J208" s="101"/>
      <c r="K208" s="101"/>
      <c r="L208" s="1"/>
      <c r="M208" s="101"/>
      <c r="N208" s="102"/>
      <c r="O208" s="77"/>
      <c r="P208" s="77"/>
      <c r="S208" s="2"/>
      <c r="AB208" s="26"/>
      <c r="AE208" s="113"/>
      <c r="AF208" s="102"/>
      <c r="AG208" s="120"/>
    </row>
    <row r="209" spans="1:36" s="7" customFormat="1" ht="9.9499999999999993" customHeight="1" x14ac:dyDescent="0.2">
      <c r="A209" s="1"/>
      <c r="B209" s="188"/>
      <c r="C209" s="97"/>
      <c r="D209" s="98"/>
      <c r="E209" s="1"/>
      <c r="F209" s="99"/>
      <c r="G209" s="1"/>
      <c r="H209" s="100"/>
      <c r="I209" s="101"/>
      <c r="J209" s="101"/>
      <c r="K209" s="101"/>
      <c r="L209" s="1"/>
      <c r="M209" s="101"/>
      <c r="N209" s="102"/>
      <c r="O209" s="77"/>
      <c r="P209" s="77"/>
      <c r="S209" s="4"/>
      <c r="AB209" s="28"/>
      <c r="AD209" s="8"/>
      <c r="AE209" s="113"/>
      <c r="AF209" s="102"/>
      <c r="AG209" s="120"/>
      <c r="AI209" s="8"/>
      <c r="AJ209" s="8"/>
    </row>
    <row r="210" spans="1:36" s="8" customFormat="1" ht="35.1" customHeight="1" x14ac:dyDescent="0.2">
      <c r="A210" s="1"/>
      <c r="B210" s="188"/>
      <c r="C210" s="97"/>
      <c r="D210" s="98"/>
      <c r="E210" s="1"/>
      <c r="F210" s="99"/>
      <c r="G210" s="1"/>
      <c r="H210" s="100"/>
      <c r="I210" s="101"/>
      <c r="J210" s="101"/>
      <c r="K210" s="101"/>
      <c r="L210" s="1"/>
      <c r="M210" s="101"/>
      <c r="N210" s="102"/>
      <c r="O210" s="77"/>
      <c r="P210" s="77"/>
      <c r="S210" s="2"/>
      <c r="AB210" s="26"/>
      <c r="AE210" s="113"/>
      <c r="AF210" s="102"/>
      <c r="AG210" s="120"/>
    </row>
    <row r="211" spans="1:36" s="8" customFormat="1" ht="35.1" customHeight="1" x14ac:dyDescent="0.2">
      <c r="A211" s="1"/>
      <c r="B211" s="188"/>
      <c r="C211" s="97"/>
      <c r="D211" s="98"/>
      <c r="E211" s="1"/>
      <c r="F211" s="99"/>
      <c r="G211" s="1"/>
      <c r="H211" s="100"/>
      <c r="I211" s="101"/>
      <c r="J211" s="101"/>
      <c r="K211" s="101"/>
      <c r="L211" s="1"/>
      <c r="M211" s="101"/>
      <c r="N211" s="102"/>
      <c r="O211" s="77"/>
      <c r="P211" s="77"/>
      <c r="S211" s="2"/>
      <c r="AB211" s="26"/>
      <c r="AE211" s="113"/>
      <c r="AF211" s="102"/>
      <c r="AG211" s="120"/>
    </row>
    <row r="212" spans="1:36" s="8" customFormat="1" ht="35.1" customHeight="1" x14ac:dyDescent="0.2">
      <c r="A212" s="1"/>
      <c r="B212" s="188"/>
      <c r="C212" s="97"/>
      <c r="D212" s="98"/>
      <c r="E212" s="1"/>
      <c r="F212" s="99"/>
      <c r="G212" s="1"/>
      <c r="H212" s="100"/>
      <c r="I212" s="101"/>
      <c r="J212" s="101"/>
      <c r="K212" s="101"/>
      <c r="L212" s="1"/>
      <c r="M212" s="101"/>
      <c r="N212" s="102"/>
      <c r="O212" s="77"/>
      <c r="P212" s="77"/>
      <c r="S212" s="2"/>
      <c r="AB212" s="26"/>
      <c r="AE212" s="113"/>
      <c r="AF212" s="102"/>
      <c r="AG212" s="120"/>
    </row>
    <row r="213" spans="1:36" s="8" customFormat="1" ht="35.1" customHeight="1" x14ac:dyDescent="0.2">
      <c r="A213" s="1"/>
      <c r="B213" s="188"/>
      <c r="C213" s="97"/>
      <c r="D213" s="98"/>
      <c r="E213" s="1"/>
      <c r="F213" s="99"/>
      <c r="G213" s="1"/>
      <c r="H213" s="100"/>
      <c r="I213" s="101"/>
      <c r="J213" s="101"/>
      <c r="K213" s="101"/>
      <c r="L213" s="1"/>
      <c r="M213" s="101"/>
      <c r="N213" s="102"/>
      <c r="O213" s="77"/>
      <c r="P213" s="77"/>
      <c r="S213" s="2"/>
      <c r="AB213" s="26"/>
      <c r="AE213" s="113"/>
      <c r="AF213" s="102"/>
      <c r="AG213" s="120"/>
    </row>
    <row r="214" spans="1:36" s="8" customFormat="1" ht="35.1" customHeight="1" x14ac:dyDescent="0.2">
      <c r="A214" s="1"/>
      <c r="B214" s="188"/>
      <c r="C214" s="97"/>
      <c r="D214" s="98"/>
      <c r="E214" s="1"/>
      <c r="F214" s="99"/>
      <c r="G214" s="1"/>
      <c r="H214" s="100"/>
      <c r="I214" s="101"/>
      <c r="J214" s="101"/>
      <c r="K214" s="101"/>
      <c r="L214" s="1"/>
      <c r="M214" s="101"/>
      <c r="N214" s="102"/>
      <c r="O214" s="77"/>
      <c r="P214" s="77"/>
      <c r="S214" s="2"/>
      <c r="AB214" s="26"/>
      <c r="AE214" s="113"/>
      <c r="AF214" s="102"/>
      <c r="AG214" s="120"/>
    </row>
    <row r="215" spans="1:36" s="8" customFormat="1" ht="9.9499999999999993" customHeight="1" x14ac:dyDescent="0.2">
      <c r="A215" s="1"/>
      <c r="B215" s="188"/>
      <c r="C215" s="97"/>
      <c r="D215" s="98"/>
      <c r="E215" s="1"/>
      <c r="F215" s="99"/>
      <c r="G215" s="1"/>
      <c r="H215" s="100"/>
      <c r="I215" s="101"/>
      <c r="J215" s="101"/>
      <c r="K215" s="101"/>
      <c r="L215" s="1"/>
      <c r="M215" s="101"/>
      <c r="N215" s="102"/>
      <c r="O215" s="77"/>
      <c r="P215" s="77"/>
      <c r="S215" s="2"/>
      <c r="AB215" s="26"/>
      <c r="AE215" s="113"/>
      <c r="AF215" s="102"/>
      <c r="AG215" s="120"/>
    </row>
    <row r="216" spans="1:36" s="8" customFormat="1" ht="35.1" customHeight="1" x14ac:dyDescent="0.2">
      <c r="A216" s="1"/>
      <c r="B216" s="188"/>
      <c r="C216" s="97"/>
      <c r="D216" s="98"/>
      <c r="E216" s="1"/>
      <c r="F216" s="99"/>
      <c r="G216" s="1"/>
      <c r="H216" s="100"/>
      <c r="I216" s="101"/>
      <c r="J216" s="101"/>
      <c r="K216" s="101"/>
      <c r="L216" s="1"/>
      <c r="M216" s="101"/>
      <c r="N216" s="102"/>
      <c r="O216" s="77"/>
      <c r="P216" s="77"/>
      <c r="S216" s="2"/>
      <c r="AB216" s="26"/>
      <c r="AE216" s="113"/>
      <c r="AF216" s="102"/>
      <c r="AG216" s="120"/>
    </row>
    <row r="217" spans="1:36" s="8" customFormat="1" ht="35.1" customHeight="1" x14ac:dyDescent="0.2">
      <c r="A217" s="1"/>
      <c r="B217" s="188"/>
      <c r="C217" s="97"/>
      <c r="D217" s="98"/>
      <c r="E217" s="1"/>
      <c r="F217" s="99"/>
      <c r="G217" s="1"/>
      <c r="H217" s="100"/>
      <c r="I217" s="101"/>
      <c r="J217" s="101"/>
      <c r="K217" s="101"/>
      <c r="L217" s="1"/>
      <c r="M217" s="101"/>
      <c r="N217" s="102"/>
      <c r="O217" s="77"/>
      <c r="P217" s="77"/>
      <c r="S217" s="2"/>
      <c r="AB217" s="26"/>
      <c r="AE217" s="113"/>
      <c r="AF217" s="102"/>
      <c r="AG217" s="120"/>
    </row>
    <row r="218" spans="1:36" s="8" customFormat="1" ht="35.1" customHeight="1" x14ac:dyDescent="0.2">
      <c r="A218" s="1"/>
      <c r="B218" s="188"/>
      <c r="C218" s="97"/>
      <c r="D218" s="98"/>
      <c r="E218" s="1"/>
      <c r="F218" s="99"/>
      <c r="G218" s="1"/>
      <c r="H218" s="100"/>
      <c r="I218" s="101"/>
      <c r="J218" s="101"/>
      <c r="K218" s="101"/>
      <c r="L218" s="1"/>
      <c r="M218" s="101"/>
      <c r="N218" s="102"/>
      <c r="O218" s="77"/>
      <c r="P218" s="77"/>
      <c r="S218" s="2"/>
      <c r="AB218" s="26"/>
      <c r="AE218" s="113"/>
      <c r="AF218" s="102"/>
      <c r="AG218" s="120"/>
    </row>
    <row r="219" spans="1:36" s="8" customFormat="1" ht="35.1" customHeight="1" x14ac:dyDescent="0.2">
      <c r="A219" s="1"/>
      <c r="B219" s="188"/>
      <c r="C219" s="97"/>
      <c r="D219" s="98"/>
      <c r="E219" s="1"/>
      <c r="F219" s="99"/>
      <c r="G219" s="1"/>
      <c r="H219" s="100"/>
      <c r="I219" s="101"/>
      <c r="J219" s="101"/>
      <c r="K219" s="101"/>
      <c r="L219" s="1"/>
      <c r="M219" s="101"/>
      <c r="N219" s="102"/>
      <c r="O219" s="77"/>
      <c r="P219" s="77"/>
      <c r="S219" s="2"/>
      <c r="AB219" s="26"/>
      <c r="AE219" s="113"/>
      <c r="AF219" s="102"/>
      <c r="AG219" s="120"/>
    </row>
    <row r="220" spans="1:36" s="8" customFormat="1" ht="35.1" customHeight="1" x14ac:dyDescent="0.2">
      <c r="A220" s="1"/>
      <c r="B220" s="188"/>
      <c r="C220" s="97"/>
      <c r="D220" s="98"/>
      <c r="E220" s="1"/>
      <c r="F220" s="99"/>
      <c r="G220" s="1"/>
      <c r="H220" s="100"/>
      <c r="I220" s="101"/>
      <c r="J220" s="101"/>
      <c r="K220" s="101"/>
      <c r="L220" s="1"/>
      <c r="M220" s="101"/>
      <c r="N220" s="102"/>
      <c r="O220" s="77"/>
      <c r="P220" s="77"/>
      <c r="S220" s="2"/>
      <c r="AB220" s="26"/>
      <c r="AE220" s="113"/>
      <c r="AF220" s="102"/>
      <c r="AG220" s="120"/>
    </row>
    <row r="221" spans="1:36" s="8" customFormat="1" ht="35.1" customHeight="1" x14ac:dyDescent="0.2">
      <c r="A221" s="1"/>
      <c r="B221" s="188"/>
      <c r="C221" s="97"/>
      <c r="D221" s="98"/>
      <c r="E221" s="1"/>
      <c r="F221" s="99"/>
      <c r="G221" s="1"/>
      <c r="H221" s="100"/>
      <c r="I221" s="101"/>
      <c r="J221" s="101"/>
      <c r="K221" s="101"/>
      <c r="L221" s="1"/>
      <c r="M221" s="101"/>
      <c r="N221" s="102"/>
      <c r="O221" s="77"/>
      <c r="P221" s="77"/>
      <c r="S221" s="2"/>
      <c r="AB221" s="26"/>
      <c r="AE221" s="113"/>
      <c r="AF221" s="102"/>
      <c r="AG221" s="120"/>
    </row>
    <row r="222" spans="1:36" s="8" customFormat="1" ht="9.9499999999999993" customHeight="1" x14ac:dyDescent="0.2">
      <c r="A222" s="1"/>
      <c r="B222" s="188"/>
      <c r="C222" s="97"/>
      <c r="D222" s="98"/>
      <c r="E222" s="1"/>
      <c r="F222" s="99"/>
      <c r="G222" s="1"/>
      <c r="H222" s="100"/>
      <c r="I222" s="101"/>
      <c r="J222" s="101"/>
      <c r="K222" s="101"/>
      <c r="L222" s="1"/>
      <c r="M222" s="101"/>
      <c r="N222" s="102"/>
      <c r="O222" s="77"/>
      <c r="P222" s="77"/>
      <c r="S222" s="2"/>
      <c r="AB222" s="26"/>
      <c r="AE222" s="113"/>
      <c r="AF222" s="102"/>
      <c r="AG222" s="120"/>
    </row>
    <row r="223" spans="1:36" s="8" customFormat="1" ht="35.1" customHeight="1" x14ac:dyDescent="0.2">
      <c r="A223" s="1"/>
      <c r="B223" s="188"/>
      <c r="C223" s="97"/>
      <c r="D223" s="98"/>
      <c r="E223" s="1"/>
      <c r="F223" s="99"/>
      <c r="G223" s="1"/>
      <c r="H223" s="100"/>
      <c r="I223" s="101"/>
      <c r="J223" s="101"/>
      <c r="K223" s="101"/>
      <c r="L223" s="1"/>
      <c r="M223" s="101"/>
      <c r="N223" s="102"/>
      <c r="O223" s="77"/>
      <c r="P223" s="77"/>
      <c r="S223" s="2"/>
      <c r="AB223" s="26"/>
      <c r="AE223" s="113"/>
      <c r="AF223" s="102"/>
      <c r="AG223" s="120"/>
    </row>
    <row r="224" spans="1:36" s="8" customFormat="1" ht="35.1" customHeight="1" x14ac:dyDescent="0.2">
      <c r="A224" s="1"/>
      <c r="B224" s="188"/>
      <c r="C224" s="97"/>
      <c r="D224" s="98"/>
      <c r="E224" s="1"/>
      <c r="F224" s="99"/>
      <c r="G224" s="1"/>
      <c r="H224" s="100"/>
      <c r="I224" s="101"/>
      <c r="J224" s="101"/>
      <c r="K224" s="101"/>
      <c r="L224" s="1"/>
      <c r="M224" s="101"/>
      <c r="N224" s="102"/>
      <c r="O224" s="77"/>
      <c r="P224" s="77"/>
      <c r="S224" s="2"/>
      <c r="AB224" s="26"/>
      <c r="AE224" s="113"/>
      <c r="AF224" s="102"/>
      <c r="AG224" s="120"/>
    </row>
    <row r="225" spans="1:36" s="8" customFormat="1" ht="35.1" customHeight="1" x14ac:dyDescent="0.2">
      <c r="A225" s="1"/>
      <c r="B225" s="188"/>
      <c r="C225" s="97"/>
      <c r="D225" s="98"/>
      <c r="E225" s="1"/>
      <c r="F225" s="99"/>
      <c r="G225" s="1"/>
      <c r="H225" s="100"/>
      <c r="I225" s="101"/>
      <c r="J225" s="101"/>
      <c r="K225" s="101"/>
      <c r="L225" s="1"/>
      <c r="M225" s="101"/>
      <c r="N225" s="102"/>
      <c r="O225" s="77"/>
      <c r="P225" s="77"/>
      <c r="S225" s="2"/>
      <c r="AB225" s="26"/>
      <c r="AE225" s="113"/>
      <c r="AF225" s="102"/>
      <c r="AG225" s="120"/>
    </row>
    <row r="226" spans="1:36" s="8" customFormat="1" ht="35.1" customHeight="1" x14ac:dyDescent="0.2">
      <c r="A226" s="1"/>
      <c r="B226" s="188"/>
      <c r="C226" s="97"/>
      <c r="D226" s="98"/>
      <c r="E226" s="1"/>
      <c r="F226" s="99"/>
      <c r="G226" s="1"/>
      <c r="H226" s="100"/>
      <c r="I226" s="101"/>
      <c r="J226" s="101"/>
      <c r="K226" s="101"/>
      <c r="L226" s="1"/>
      <c r="M226" s="101"/>
      <c r="N226" s="102"/>
      <c r="O226" s="77"/>
      <c r="P226" s="77"/>
      <c r="S226" s="2"/>
      <c r="AB226" s="26"/>
      <c r="AE226" s="113"/>
      <c r="AF226" s="102"/>
      <c r="AG226" s="120"/>
    </row>
    <row r="227" spans="1:36" s="8" customFormat="1" ht="24.95" customHeight="1" x14ac:dyDescent="0.2">
      <c r="A227" s="1"/>
      <c r="B227" s="188"/>
      <c r="C227" s="97"/>
      <c r="D227" s="98"/>
      <c r="E227" s="1"/>
      <c r="F227" s="99"/>
      <c r="G227" s="1"/>
      <c r="H227" s="100"/>
      <c r="I227" s="101"/>
      <c r="J227" s="101"/>
      <c r="K227" s="101"/>
      <c r="L227" s="1"/>
      <c r="M227" s="101"/>
      <c r="N227" s="102"/>
      <c r="O227" s="77"/>
      <c r="P227" s="77"/>
      <c r="S227" s="2"/>
      <c r="AB227" s="26"/>
      <c r="AD227" s="7"/>
      <c r="AE227" s="115"/>
      <c r="AF227" s="182"/>
      <c r="AG227" s="122"/>
      <c r="AI227" s="7"/>
      <c r="AJ227" s="7"/>
    </row>
    <row r="228" spans="1:36" s="8" customFormat="1" ht="35.1" customHeight="1" x14ac:dyDescent="0.2">
      <c r="A228" s="1"/>
      <c r="B228" s="188"/>
      <c r="C228" s="97"/>
      <c r="D228" s="98"/>
      <c r="E228" s="1"/>
      <c r="F228" s="99"/>
      <c r="G228" s="1"/>
      <c r="H228" s="100"/>
      <c r="I228" s="101"/>
      <c r="J228" s="101"/>
      <c r="K228" s="101"/>
      <c r="L228" s="1"/>
      <c r="M228" s="101"/>
      <c r="N228" s="102"/>
      <c r="O228" s="77"/>
      <c r="P228" s="77"/>
      <c r="S228" s="2"/>
      <c r="AB228" s="26"/>
      <c r="AD228" s="1"/>
      <c r="AE228" s="116"/>
      <c r="AF228" s="102"/>
      <c r="AG228" s="101"/>
      <c r="AI228" s="1"/>
      <c r="AJ228" s="1"/>
    </row>
    <row r="229" spans="1:36" s="7" customFormat="1" ht="35.1" customHeight="1" x14ac:dyDescent="0.2">
      <c r="A229" s="1"/>
      <c r="B229" s="188"/>
      <c r="C229" s="97"/>
      <c r="D229" s="98"/>
      <c r="E229" s="1"/>
      <c r="F229" s="99"/>
      <c r="G229" s="1"/>
      <c r="H229" s="100"/>
      <c r="I229" s="101"/>
      <c r="J229" s="101"/>
      <c r="K229" s="101"/>
      <c r="L229" s="1"/>
      <c r="M229" s="101"/>
      <c r="N229" s="102"/>
      <c r="O229" s="77"/>
      <c r="P229" s="77"/>
      <c r="S229" s="4"/>
      <c r="AB229" s="28"/>
      <c r="AD229" s="1"/>
      <c r="AE229" s="116"/>
      <c r="AF229" s="102"/>
      <c r="AG229" s="101"/>
      <c r="AI229" s="1"/>
      <c r="AJ229" s="1"/>
    </row>
  </sheetData>
  <mergeCells count="8">
    <mergeCell ref="AI7:AI8"/>
    <mergeCell ref="AJ7:AJ8"/>
    <mergeCell ref="A1:N1"/>
    <mergeCell ref="AI1:AJ1"/>
    <mergeCell ref="AL1:AM1"/>
    <mergeCell ref="A2:M2"/>
    <mergeCell ref="A3:M3"/>
    <mergeCell ref="A4:L4"/>
  </mergeCells>
  <conditionalFormatting sqref="A9:A11">
    <cfRule type="cellIs" dxfId="9" priority="7" operator="equal">
      <formula>"EXCLUSIVO"</formula>
    </cfRule>
    <cfRule type="cellIs" dxfId="8" priority="8" operator="equal">
      <formula>"PROMOCIONAL"</formula>
    </cfRule>
  </conditionalFormatting>
  <conditionalFormatting sqref="B9:B11">
    <cfRule type="cellIs" dxfId="7" priority="1" operator="equal">
      <formula>"ENGAGES"</formula>
    </cfRule>
    <cfRule type="cellIs" dxfId="6" priority="2" operator="equal">
      <formula>"OUTROS"</formula>
    </cfRule>
    <cfRule type="cellIs" dxfId="5" priority="3" operator="equal">
      <formula>"FOLHA VITÓRIA"</formula>
    </cfRule>
    <cfRule type="cellIs" dxfId="4" priority="4" operator="equal">
      <formula>"FM O DIA"</formula>
    </cfRule>
    <cfRule type="cellIs" dxfId="3" priority="5" operator="equal">
      <formula>"JOVEM PAN"</formula>
    </cfRule>
    <cfRule type="cellIs" dxfId="2" priority="6" operator="equal">
      <formula>"TV VITÓRIA"</formula>
    </cfRule>
    <cfRule type="cellIs" dxfId="1" priority="9" operator="equal">
      <formula>"EVENTO"</formula>
    </cfRule>
    <cfRule type="cellIs" dxfId="0" priority="10" operator="equal">
      <formula>"TRILHO"</formula>
    </cfRule>
  </conditionalFormatting>
  <dataValidations count="1">
    <dataValidation type="custom" allowBlank="1" showInputMessage="1" showErrorMessage="1" sqref="J9:J11" xr:uid="{4C84F606-8B09-455F-869E-A63210652CA7}">
      <formula1>J9</formula1>
    </dataValidation>
  </dataValidations>
  <hyperlinks>
    <hyperlink ref="H11" r:id="rId1" display="../../../../../../:x:/r/sites/nap/Documentos Compartilhados/MATERIAIS COMERCIAIS/MERCADO NACIONAL/NA PISTA - CARRET%C3%83O DE VER%C3%83O/MERCADO NACIONAL_SIMULA%C3%87%C3%83O DE M%C3%8DDIA - DEZ25.xlsx?d=w6beb6f6a9df7404c9c952021a86d804a&amp;csf=1&amp;web=1&amp;e=CiVdKu&amp;nav=MTVfe0NBODA5NEIxLTlGN0MtNDQ1My1BNDNBLTgyRURENjhEMDJBQX0" xr:uid="{2E03D5D3-00F9-4758-8BD2-F002EEF7C6E4}"/>
  </hyperlinks>
  <pageMargins left="0.25" right="0.25" top="0.75" bottom="0.75" header="0.3" footer="0.3"/>
  <pageSetup scale="10" orientation="landscape" verticalDpi="597"/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4305867-9C60-4FAF-87E7-BDF20B65D4EB}">
          <x14:formula1>
            <xm:f>p!$E$8:$E$17</xm:f>
          </x14:formula1>
          <xm:sqref>B9:B11</xm:sqref>
        </x14:dataValidation>
        <x14:dataValidation type="list" allowBlank="1" showInputMessage="1" showErrorMessage="1" xr:uid="{4FC0DE1F-3C76-4E50-AF9E-DCF9A7FA7745}">
          <x14:formula1>
            <xm:f>p!$B$8:$B$15</xm:f>
          </x14:formula1>
          <xm:sqref>A9:A11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c6088f-4d87-48d9-b3ed-55fb2e450309">
      <Terms xmlns="http://schemas.microsoft.com/office/infopath/2007/PartnerControls"/>
    </lcf76f155ced4ddcb4097134ff3c332f>
    <TaxCatchAll xmlns="dafd0987-cabc-4225-a8c0-f5bc4ebc4d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9B6EE0D89ACD4BA71E1E215DCF46B0" ma:contentTypeVersion="14" ma:contentTypeDescription="Crie um novo documento." ma:contentTypeScope="" ma:versionID="68df010ae0ee59830aa926d158e96db5">
  <xsd:schema xmlns:xsd="http://www.w3.org/2001/XMLSchema" xmlns:xs="http://www.w3.org/2001/XMLSchema" xmlns:p="http://schemas.microsoft.com/office/2006/metadata/properties" xmlns:ns2="33c6088f-4d87-48d9-b3ed-55fb2e450309" xmlns:ns3="dafd0987-cabc-4225-a8c0-f5bc4ebc4d67" targetNamespace="http://schemas.microsoft.com/office/2006/metadata/properties" ma:root="true" ma:fieldsID="4e819a5c33380b7c36df70ed32331e95" ns2:_="" ns3:_="">
    <xsd:import namespace="33c6088f-4d87-48d9-b3ed-55fb2e450309"/>
    <xsd:import namespace="dafd0987-cabc-4225-a8c0-f5bc4ebc4d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6088f-4d87-48d9-b3ed-55fb2e4503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57892e-a471-4f2c-aa1c-b2d5678b4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d0987-cabc-4225-a8c0-f5bc4ebc4d6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37c1e3-9671-49bf-9a16-78d0e95ca1bb}" ma:internalName="TaxCatchAll" ma:showField="CatchAllData" ma:web="dafd0987-cabc-4225-a8c0-f5bc4ebc4d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409A21-1996-47F8-A52B-90457253F23D}">
  <ds:schemaRefs>
    <ds:schemaRef ds:uri="http://schemas.microsoft.com/office/2006/metadata/properties"/>
    <ds:schemaRef ds:uri="http://schemas.microsoft.com/office/infopath/2007/PartnerControls"/>
    <ds:schemaRef ds:uri="4190501d-5bc2-46ba-92c9-f4bb57f5a724"/>
    <ds:schemaRef ds:uri="51188354-fd8e-415f-8b5c-357b94c4e2ba"/>
    <ds:schemaRef ds:uri="33c6088f-4d87-48d9-b3ed-55fb2e450309"/>
    <ds:schemaRef ds:uri="dafd0987-cabc-4225-a8c0-f5bc4ebc4d67"/>
  </ds:schemaRefs>
</ds:datastoreItem>
</file>

<file path=customXml/itemProps2.xml><?xml version="1.0" encoding="utf-8"?>
<ds:datastoreItem xmlns:ds="http://schemas.openxmlformats.org/officeDocument/2006/customXml" ds:itemID="{5E795786-798D-47B2-960A-70134D6DE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c6088f-4d87-48d9-b3ed-55fb2e450309"/>
    <ds:schemaRef ds:uri="dafd0987-cabc-4225-a8c0-f5bc4ebc4d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DBFEBE-FFB0-4C88-8592-1CF69C70C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</vt:lpstr>
      <vt:lpstr>NA PISTA CARRETA DE VERÃO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pereira</dc:creator>
  <cp:keywords/>
  <dc:description/>
  <cp:lastModifiedBy>Larissa do Amparo Costa</cp:lastModifiedBy>
  <cp:revision/>
  <dcterms:created xsi:type="dcterms:W3CDTF">2023-11-07T19:41:50Z</dcterms:created>
  <dcterms:modified xsi:type="dcterms:W3CDTF">2026-01-12T14:58:59Z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0x010100BD9B6EE0D89ACD4BA71E1E215DCF46B0</vt:lpwstr>
  </property>
  <property fmtid="{D5CDD505-2E9C-101B-9397-08002B2CF9AE}" pid="3" name="MediaServiceImageTags">
    <vt:lpwstr/>
  </property>
</Properties>
</file>